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Backup Informacion\Banco De Proyectos\Adriana\2022\POAI 2022\"/>
    </mc:Choice>
  </mc:AlternateContent>
  <bookViews>
    <workbookView xWindow="0" yWindow="0" windowWidth="11925" windowHeight="5160" activeTab="4"/>
  </bookViews>
  <sheets>
    <sheet name="1 Trimestre 2022" sheetId="1" r:id="rId1"/>
    <sheet name="2 Trimestre 2022 " sheetId="2" r:id="rId2"/>
    <sheet name="SEPTIEMBRE " sheetId="3" state="hidden" r:id="rId3"/>
    <sheet name="3 Trimestre 2022 " sheetId="4" r:id="rId4"/>
    <sheet name="4 Trimestre 2022  " sheetId="5" r:id="rId5"/>
    <sheet name="Hoja1" sheetId="6" r:id="rId6"/>
  </sheets>
  <definedNames>
    <definedName name="Print_Titles_0" localSheetId="0">#REF!</definedName>
    <definedName name="Print_Titles_0" localSheetId="1">#REF!</definedName>
    <definedName name="Print_Titles_0" localSheetId="3">#REF!</definedName>
    <definedName name="Print_Titles_0" localSheetId="4">#REF!</definedName>
    <definedName name="Print_Titles_0_0" localSheetId="0">#REF!</definedName>
    <definedName name="Print_Titles_0_0" localSheetId="1">#REF!</definedName>
    <definedName name="Print_Titles_0_0" localSheetId="3">#REF!</definedName>
    <definedName name="Print_Titles_0_0" localSheetId="4">#REF!</definedName>
    <definedName name="Print_Titles_0_0_0" localSheetId="0">#REF!</definedName>
    <definedName name="Print_Titles_0_0_0" localSheetId="1">#REF!</definedName>
    <definedName name="Print_Titles_0_0_0" localSheetId="3">#REF!</definedName>
    <definedName name="Print_Titles_0_0_0" localSheetId="4">#REF!</definedName>
  </definedNames>
  <calcPr calcId="162913"/>
  <extLst>
    <ext uri="GoogleSheetsCustomDataVersion2">
      <go:sheetsCustomData xmlns:go="http://customooxmlschemas.google.com/" r:id="rId10" roundtripDataChecksum="TSdjNhxhGh1/bs/nF0ORF9FReaGcW28Zrpjtm3POLJ8="/>
    </ext>
  </extLst>
</workbook>
</file>

<file path=xl/calcChain.xml><?xml version="1.0" encoding="utf-8"?>
<calcChain xmlns="http://schemas.openxmlformats.org/spreadsheetml/2006/main">
  <c r="H58" i="5" l="1"/>
  <c r="I58" i="5"/>
  <c r="G56" i="5"/>
  <c r="J55" i="5"/>
  <c r="I55" i="5"/>
  <c r="I56" i="5" s="1"/>
  <c r="I53" i="5"/>
  <c r="H53" i="5"/>
  <c r="H56" i="5" s="1"/>
  <c r="G53" i="5"/>
  <c r="J52" i="5"/>
  <c r="I52" i="5"/>
  <c r="J51" i="5"/>
  <c r="I51" i="5"/>
  <c r="H48" i="5"/>
  <c r="J48" i="5" s="1"/>
  <c r="G48" i="5"/>
  <c r="J47" i="5"/>
  <c r="I47" i="5"/>
  <c r="J46" i="5"/>
  <c r="I46" i="5"/>
  <c r="J45" i="5"/>
  <c r="I45" i="5"/>
  <c r="I48" i="5" s="1"/>
  <c r="J42" i="5"/>
  <c r="H42" i="5"/>
  <c r="G42" i="5"/>
  <c r="J41" i="5"/>
  <c r="I41" i="5"/>
  <c r="J40" i="5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I42" i="5" s="1"/>
  <c r="H27" i="5"/>
  <c r="J27" i="5" s="1"/>
  <c r="G27" i="5"/>
  <c r="G28" i="5" s="1"/>
  <c r="J26" i="5"/>
  <c r="I26" i="5"/>
  <c r="I27" i="5" s="1"/>
  <c r="J25" i="5"/>
  <c r="I25" i="5"/>
  <c r="G24" i="5"/>
  <c r="I23" i="5"/>
  <c r="I22" i="5"/>
  <c r="J21" i="5"/>
  <c r="I21" i="5"/>
  <c r="J20" i="5"/>
  <c r="I20" i="5"/>
  <c r="J19" i="5"/>
  <c r="I19" i="5"/>
  <c r="J18" i="5"/>
  <c r="I18" i="5"/>
  <c r="I17" i="5"/>
  <c r="J16" i="5"/>
  <c r="I16" i="5"/>
  <c r="J15" i="5"/>
  <c r="I15" i="5"/>
  <c r="J14" i="5"/>
  <c r="I14" i="5"/>
  <c r="J13" i="5"/>
  <c r="I13" i="5"/>
  <c r="I12" i="5"/>
  <c r="J11" i="5"/>
  <c r="I11" i="5"/>
  <c r="J10" i="5"/>
  <c r="I10" i="5"/>
  <c r="J9" i="5"/>
  <c r="I9" i="5"/>
  <c r="J8" i="5"/>
  <c r="I8" i="5"/>
  <c r="J7" i="5"/>
  <c r="I7" i="5"/>
  <c r="I24" i="5" s="1"/>
  <c r="H7" i="5"/>
  <c r="H24" i="5" s="1"/>
  <c r="J24" i="5" s="1"/>
  <c r="J6" i="5"/>
  <c r="I6" i="5"/>
  <c r="G56" i="4"/>
  <c r="G58" i="4" s="1"/>
  <c r="J55" i="4"/>
  <c r="I55" i="4"/>
  <c r="I56" i="4" s="1"/>
  <c r="I53" i="4"/>
  <c r="H53" i="4"/>
  <c r="H56" i="4" s="1"/>
  <c r="G53" i="4"/>
  <c r="I52" i="4"/>
  <c r="J49" i="4"/>
  <c r="H49" i="4"/>
  <c r="G49" i="4"/>
  <c r="J48" i="4"/>
  <c r="I48" i="4"/>
  <c r="J47" i="4"/>
  <c r="I47" i="4"/>
  <c r="J46" i="4"/>
  <c r="I46" i="4"/>
  <c r="I49" i="4" s="1"/>
  <c r="H43" i="4"/>
  <c r="J43" i="4" s="1"/>
  <c r="G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I43" i="4" s="1"/>
  <c r="H27" i="4"/>
  <c r="J27" i="4" s="1"/>
  <c r="G27" i="4"/>
  <c r="G28" i="4" s="1"/>
  <c r="J26" i="4"/>
  <c r="I26" i="4"/>
  <c r="I27" i="4" s="1"/>
  <c r="J25" i="4"/>
  <c r="I25" i="4"/>
  <c r="H24" i="4"/>
  <c r="J24" i="4" s="1"/>
  <c r="G24" i="4"/>
  <c r="I23" i="4"/>
  <c r="I22" i="4"/>
  <c r="J21" i="4"/>
  <c r="I21" i="4"/>
  <c r="J20" i="4"/>
  <c r="I20" i="4"/>
  <c r="J19" i="4"/>
  <c r="I19" i="4"/>
  <c r="J18" i="4"/>
  <c r="I18" i="4"/>
  <c r="I17" i="4"/>
  <c r="J16" i="4"/>
  <c r="I16" i="4"/>
  <c r="J15" i="4"/>
  <c r="I15" i="4"/>
  <c r="J14" i="4"/>
  <c r="I14" i="4"/>
  <c r="J13" i="4"/>
  <c r="I13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I24" i="4" s="1"/>
  <c r="J95" i="3"/>
  <c r="N95" i="3" s="1"/>
  <c r="E95" i="3"/>
  <c r="N94" i="3"/>
  <c r="F94" i="3"/>
  <c r="E94" i="3"/>
  <c r="N93" i="3"/>
  <c r="M93" i="3"/>
  <c r="N92" i="3"/>
  <c r="M92" i="3"/>
  <c r="F92" i="3"/>
  <c r="E92" i="3"/>
  <c r="N91" i="3"/>
  <c r="M91" i="3"/>
  <c r="F91" i="3"/>
  <c r="E91" i="3"/>
  <c r="N90" i="3"/>
  <c r="M90" i="3"/>
  <c r="F90" i="3"/>
  <c r="E90" i="3"/>
  <c r="N89" i="3"/>
  <c r="M89" i="3"/>
  <c r="F89" i="3"/>
  <c r="E89" i="3"/>
  <c r="N81" i="3"/>
  <c r="M81" i="3"/>
  <c r="F81" i="3"/>
  <c r="E81" i="3" s="1"/>
  <c r="F80" i="3"/>
  <c r="J80" i="3" s="1"/>
  <c r="N58" i="3"/>
  <c r="M58" i="3"/>
  <c r="N57" i="3"/>
  <c r="M57" i="3"/>
  <c r="F57" i="3"/>
  <c r="N56" i="3"/>
  <c r="M56" i="3"/>
  <c r="O55" i="3"/>
  <c r="N55" i="3"/>
  <c r="M55" i="3"/>
  <c r="O54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F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F25" i="3"/>
  <c r="N24" i="3"/>
  <c r="M24" i="3"/>
  <c r="N23" i="3"/>
  <c r="M23" i="3"/>
  <c r="N22" i="3"/>
  <c r="M22" i="3"/>
  <c r="N21" i="3"/>
  <c r="M21" i="3"/>
  <c r="N20" i="3"/>
  <c r="M20" i="3"/>
  <c r="N19" i="3"/>
  <c r="M19" i="3"/>
  <c r="T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L6" i="3"/>
  <c r="L59" i="3" s="1"/>
  <c r="N5" i="3"/>
  <c r="M5" i="3"/>
  <c r="H30" i="2"/>
  <c r="J30" i="2" s="1"/>
  <c r="G30" i="2"/>
  <c r="G31" i="2" s="1"/>
  <c r="J29" i="2"/>
  <c r="I29" i="2"/>
  <c r="I30" i="2" s="1"/>
  <c r="I31" i="2" s="1"/>
  <c r="J28" i="2"/>
  <c r="I28" i="2"/>
  <c r="H27" i="2"/>
  <c r="J27" i="2" s="1"/>
  <c r="G27" i="2"/>
  <c r="I26" i="2"/>
  <c r="I25" i="2"/>
  <c r="I24" i="2"/>
  <c r="I23" i="2"/>
  <c r="J22" i="2"/>
  <c r="I22" i="2"/>
  <c r="J21" i="2"/>
  <c r="I21" i="2"/>
  <c r="I20" i="2"/>
  <c r="J19" i="2"/>
  <c r="I19" i="2"/>
  <c r="J18" i="2"/>
  <c r="I18" i="2"/>
  <c r="I17" i="2"/>
  <c r="J16" i="2"/>
  <c r="I16" i="2"/>
  <c r="J15" i="2"/>
  <c r="I15" i="2"/>
  <c r="J14" i="2"/>
  <c r="I14" i="2"/>
  <c r="J13" i="2"/>
  <c r="I13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I27" i="2" s="1"/>
  <c r="J30" i="1"/>
  <c r="H30" i="1"/>
  <c r="H31" i="1" s="1"/>
  <c r="G30" i="1"/>
  <c r="G31" i="1" s="1"/>
  <c r="J29" i="1"/>
  <c r="I29" i="1"/>
  <c r="I30" i="1" s="1"/>
  <c r="J28" i="1"/>
  <c r="I28" i="1"/>
  <c r="J27" i="1"/>
  <c r="H27" i="1"/>
  <c r="G27" i="1"/>
  <c r="I26" i="1"/>
  <c r="I25" i="1"/>
  <c r="I24" i="1"/>
  <c r="I23" i="1"/>
  <c r="J22" i="1"/>
  <c r="I22" i="1"/>
  <c r="J21" i="1"/>
  <c r="I21" i="1"/>
  <c r="I20" i="1"/>
  <c r="J19" i="1"/>
  <c r="I19" i="1"/>
  <c r="J18" i="1"/>
  <c r="I18" i="1"/>
  <c r="I17" i="1"/>
  <c r="J16" i="1"/>
  <c r="I16" i="1"/>
  <c r="J15" i="1"/>
  <c r="I15" i="1"/>
  <c r="J14" i="1"/>
  <c r="I14" i="1"/>
  <c r="J13" i="1"/>
  <c r="I13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I27" i="1" s="1"/>
  <c r="Q95" i="3" l="1"/>
  <c r="N80" i="3"/>
  <c r="J56" i="4"/>
  <c r="J56" i="5"/>
  <c r="J31" i="1"/>
  <c r="I28" i="5"/>
  <c r="I31" i="1"/>
  <c r="I28" i="4"/>
  <c r="I58" i="4" s="1"/>
  <c r="G58" i="5"/>
  <c r="H28" i="5"/>
  <c r="J28" i="5" s="1"/>
  <c r="H31" i="2"/>
  <c r="J31" i="2" s="1"/>
  <c r="H28" i="4"/>
  <c r="J28" i="4" s="1"/>
  <c r="J53" i="4"/>
  <c r="J53" i="5"/>
  <c r="M6" i="3"/>
  <c r="J58" i="5" l="1"/>
  <c r="H58" i="4"/>
  <c r="J58" i="4" s="1"/>
</calcChain>
</file>

<file path=xl/comments1.xml><?xml version="1.0" encoding="utf-8"?>
<comments xmlns="http://schemas.openxmlformats.org/spreadsheetml/2006/main">
  <authors>
    <author/>
  </authors>
  <commentList>
    <comment ref="D12" authorId="0" shapeId="0">
      <text>
        <r>
          <rPr>
            <sz val="11"/>
            <color theme="1"/>
            <rFont val="Calibri"/>
            <scheme val="minor"/>
          </rPr>
          <t>======
ID#AAAAewm_YQY
Adriana Yadira Moreno Chacón    (2022-04-18 16:05:54)
No registra movimientos presupuestales, no se solicita seguimiento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3gbuz5lf90qYM/VLX9+yi3ziPMw=="/>
    </ext>
  </extLst>
</comments>
</file>

<file path=xl/comments2.xml><?xml version="1.0" encoding="utf-8"?>
<comments xmlns="http://schemas.openxmlformats.org/spreadsheetml/2006/main">
  <authors>
    <author/>
  </authors>
  <commentList>
    <comment ref="D12" authorId="0" shapeId="0">
      <text>
        <r>
          <rPr>
            <sz val="11"/>
            <color theme="1"/>
            <rFont val="Calibri"/>
            <scheme val="minor"/>
          </rPr>
          <t>======
ID#AAAAqY7iuG8
Adriana Yadira Moreno Chacón    (2022-04-18 16:05:54)
No registra movimientos presupuestales, no se solicita seguimiento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nCHXmUEUlYK2Q7h3oBStW8CTOQQ=="/>
    </ext>
  </extLst>
</comments>
</file>

<file path=xl/comments3.xml><?xml version="1.0" encoding="utf-8"?>
<comments xmlns="http://schemas.openxmlformats.org/spreadsheetml/2006/main">
  <authors>
    <author/>
  </authors>
  <commentList>
    <comment ref="D12" authorId="0" shapeId="0">
      <text>
        <r>
          <rPr>
            <sz val="11"/>
            <color theme="1"/>
            <rFont val="Calibri"/>
            <scheme val="minor"/>
          </rPr>
          <t>======
ID#AAAAqY7iuHE
Adriana Yadira Moreno Chacón    (2022-04-18 16:05:54)
No registra movimientos presupuestales, no se solicita seguimiento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TbUhf2+MwqMr5b8spsJCu+vYYhg=="/>
    </ext>
  </extLst>
</comments>
</file>

<file path=xl/comments4.xml><?xml version="1.0" encoding="utf-8"?>
<comments xmlns="http://schemas.openxmlformats.org/spreadsheetml/2006/main">
  <authors>
    <author/>
  </authors>
  <commentList>
    <comment ref="D12" authorId="0" shapeId="0">
      <text>
        <r>
          <rPr>
            <sz val="11"/>
            <color theme="1"/>
            <rFont val="Calibri"/>
            <scheme val="minor"/>
          </rPr>
          <t>======
ID#AAAAqY7iuHA
Adriana Yadira Moreno Chacón    (2022-04-18 16:05:54)
No registra movimientos presupuestales, no se solicita seguimiento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4PL3F+I1/U0Zw18KmjR/0UMTbqA=="/>
    </ext>
  </extLst>
</comments>
</file>

<file path=xl/sharedStrings.xml><?xml version="1.0" encoding="utf-8"?>
<sst xmlns="http://schemas.openxmlformats.org/spreadsheetml/2006/main" count="964" uniqueCount="258">
  <si>
    <t>UNIVERSIDAD DE LOS LLANOS</t>
  </si>
  <si>
    <t>OFICINA DE PLANEACIÓN</t>
  </si>
  <si>
    <t xml:space="preserve">PLAN   OPERATIVO    ANUAL    DE   INVERSIÓN    VIGENCIA   2022 </t>
  </si>
  <si>
    <t>FICHA BPUNI</t>
  </si>
  <si>
    <t>NOMBRE PROPONENTE</t>
  </si>
  <si>
    <t>NOMBRE DEL PROYECTO</t>
  </si>
  <si>
    <t xml:space="preserve">TIPO </t>
  </si>
  <si>
    <t xml:space="preserve">FUENTE DE FINANCIACIÓN </t>
  </si>
  <si>
    <t xml:space="preserve">VALOR PROYECTADO </t>
  </si>
  <si>
    <t xml:space="preserve">EJECUTADO R.P </t>
  </si>
  <si>
    <t>SALDO</t>
  </si>
  <si>
    <t>% EJECUTADO</t>
  </si>
  <si>
    <t>VIAC 01 2910 2021</t>
  </si>
  <si>
    <t>Vicerrectoría Académica</t>
  </si>
  <si>
    <t>Apoyo a la formación de alto nivel y fortalecimiento de las competencias de los docentes de la Universidad de los Llanos</t>
  </si>
  <si>
    <t>POAI</t>
  </si>
  <si>
    <t>Estampilla "Universidad de los Llanos"</t>
  </si>
  <si>
    <t>VIAC 02 2910 2021</t>
  </si>
  <si>
    <t>Fortalecer los procesos de aseguramiento de la calidad en la Universidad de los Llanos</t>
  </si>
  <si>
    <t>VIARE 02 0511 2021</t>
  </si>
  <si>
    <t>Vicerrectoría de Recursos</t>
  </si>
  <si>
    <t>Gestión integral de la comunicación como proceso estratégico para la visibilización e impacto de la Universidad de los Llanos en la región de la Orinoquia</t>
  </si>
  <si>
    <t>VIAC 03 0511 2021</t>
  </si>
  <si>
    <t>Desarrollo de la investigación, tecnología e innovación para la generación de una productividad científica con visibilidad e impacto en la Universidad de los Llanos</t>
  </si>
  <si>
    <t>VIAC 04 0511 2021</t>
  </si>
  <si>
    <t xml:space="preserve">Interacción de la universidad con el entorno mediante los diferentes campos de proyección social, aportando al desarrollo de la Orinoquia. </t>
  </si>
  <si>
    <t>FCHE 04 0511 2021</t>
  </si>
  <si>
    <t xml:space="preserve">Facultad de Ciencias Humanas y de la Educación </t>
  </si>
  <si>
    <t>Consolidación de la calidad académica  a través del  desarrollo de competencias comunicativas en un segundo idioma, Universidad de los Llanos</t>
  </si>
  <si>
    <t xml:space="preserve">VIAC 05 0811 2021 </t>
  </si>
  <si>
    <t>Elaboración de documento maestro de condiciones para la creación de nuevos programas de la Universidad de los Llanos</t>
  </si>
  <si>
    <t>VIAC 06 0811 2021</t>
  </si>
  <si>
    <t>Internacionalización del currículo en programas académicos para fortalecer la visibilidad nacional e internacional de la Universidad de los Llanos</t>
  </si>
  <si>
    <t>BIB 06 0811 2021</t>
  </si>
  <si>
    <t>Biblioteca</t>
  </si>
  <si>
    <t>Adquisición de recursos bibliográficos para el desarrollo de actividades formativas e investigativas en la Universidad de los Llanos</t>
  </si>
  <si>
    <t>VIAC 07 0811 2021</t>
  </si>
  <si>
    <t>Fortalecimiento del sistema de laboratorios como apoyo al desarrollo de las funciones misionales de la Universidad de los Llanos</t>
  </si>
  <si>
    <t xml:space="preserve">VIAC 08 0911 2021 </t>
  </si>
  <si>
    <t>Fortalecimiento tecnológico como apoyo a la oferta e innovación académica de la Universidad de los Llanos</t>
  </si>
  <si>
    <t>VIARE 03 0911 2021</t>
  </si>
  <si>
    <t>Dotación de equipos para los laboratorios básicos y especializados de la Universidad de los Llanos</t>
  </si>
  <si>
    <t>PLAN 12 0911 2021</t>
  </si>
  <si>
    <t xml:space="preserve">Planeación </t>
  </si>
  <si>
    <t>Gestión y aseguramiento de las condiciones medioambientales de las diferentes sedes y unidades rurales de la Universidad de los Llanos</t>
  </si>
  <si>
    <t>SIST 01 0911 2021</t>
  </si>
  <si>
    <t xml:space="preserve">Sistemas </t>
  </si>
  <si>
    <t>Adquisición  de herramientas tic para el fortalecimiento  de las funciones misionales y administrativas de la Universidad de los Llanos</t>
  </si>
  <si>
    <t>PLAN 13 0911 2021</t>
  </si>
  <si>
    <t>Mejoramiento de los espacios académico-administrativos de la Universidad de los Llanos</t>
  </si>
  <si>
    <t>BU 01 1011 2021</t>
  </si>
  <si>
    <t xml:space="preserve">Bienestar </t>
  </si>
  <si>
    <t>Promover estrategias que mejoren  la calidad de vida de la comunidad de la Universidad de los Llanos</t>
  </si>
  <si>
    <t>VIARE 04 1011 2021</t>
  </si>
  <si>
    <t>Implementación de un sistema de costeo académico en la Universidad de los Llanos (Fase I)</t>
  </si>
  <si>
    <t>FCARN 08 1111 2021</t>
  </si>
  <si>
    <t>Facultad de Ciencias Agropecuarias y Recursos Naturales</t>
  </si>
  <si>
    <t>Mejoramiento de infraestructura física,  para el instituto de acuicultura y pesca de la Universidad de los Llanos - sede Barcelona</t>
  </si>
  <si>
    <t>FCS 02 1211 2021</t>
  </si>
  <si>
    <t>Facultad de Ciencias de la Salud</t>
  </si>
  <si>
    <t>Mejoramiento de la infraestructura fisica y dotación  para el laboratorio simulación y desarrollo de habilidades farmacéuticas facultad de Ciencias de la Salud.</t>
  </si>
  <si>
    <t>FCARN 09 1211 2021</t>
  </si>
  <si>
    <t xml:space="preserve">Mejoramiento de la infraestructura física y dotación de las unidades rurales experimentales  de la Universidad de los Llanos (Fase I)  </t>
  </si>
  <si>
    <t>VIAC 09 1211 2021</t>
  </si>
  <si>
    <t>Oferta de dos programas profesionales de la universidad de los llanos, en la modalidad a distancia tradicional, en tres departamentos de la orinoquía colombiana (Fase II)</t>
  </si>
  <si>
    <t>TOTAL PROYECTOS ESTAMPILLA "UNIVERSIDAD DE LOS LLANOS" POAI 2022</t>
  </si>
  <si>
    <t xml:space="preserve">PGN </t>
  </si>
  <si>
    <t xml:space="preserve">Estampilla Nacional </t>
  </si>
  <si>
    <t>TOTAL PROYECTOS OTRAS FUENTES POAI 2022</t>
  </si>
  <si>
    <t>TOTAL POAI 2022</t>
  </si>
  <si>
    <r>
      <rPr>
        <b/>
        <sz val="9"/>
        <color theme="1"/>
        <rFont val="Times New Roman"/>
        <family val="1"/>
      </rPr>
      <t xml:space="preserve">Nota: </t>
    </r>
    <r>
      <rPr>
        <sz val="9"/>
        <color theme="1"/>
        <rFont val="Times New Roman"/>
        <family val="1"/>
      </rPr>
      <t>La información reportada en en la columna valor ejecutado, es suministrada por la División Financiera a traves de la ejecución presupuestal del mes de marzo del año 2022.</t>
    </r>
  </si>
  <si>
    <t>Nota: La información reportada en en la columna valor ejecutado, es suministrada por la División Financiera a traves de la ejecución presupuestal del mes de junio del año 2022.</t>
  </si>
  <si>
    <t>VALOR PROYECTO</t>
  </si>
  <si>
    <t>Recursos del Proyecto por Fuente</t>
  </si>
  <si>
    <t>Estampilla POAI 2022</t>
  </si>
  <si>
    <t>Cod Resumido</t>
  </si>
  <si>
    <t>Concepto de Gasto</t>
  </si>
  <si>
    <t>Valor proyectado</t>
  </si>
  <si>
    <t xml:space="preserve">Centro de Costos </t>
  </si>
  <si>
    <t xml:space="preserve">Valor ejecutado a julio 2022 </t>
  </si>
  <si>
    <t xml:space="preserve">Pendiente por ejecutar </t>
  </si>
  <si>
    <t xml:space="preserve">Porcentaje Ejecutado </t>
  </si>
  <si>
    <t xml:space="preserve">Inicial </t>
  </si>
  <si>
    <t xml:space="preserve">comprometido </t>
  </si>
  <si>
    <t>Vigencia anterior</t>
  </si>
  <si>
    <t>VICERRECTORIA ACADEMICA</t>
  </si>
  <si>
    <t>APOYO A LA FORMACIÓN DE ALTO NIVEL Y FORTALECIMIENTO DE LAS COMPETENCIAS DE LOS DOCENTES DE LA UNIVERSIDAD DE LOS LLANOS</t>
  </si>
  <si>
    <t>Recursos Estampilla POAI 2022</t>
  </si>
  <si>
    <t>Gastos de desarrollo</t>
  </si>
  <si>
    <t>PGN</t>
  </si>
  <si>
    <t>Servicios para la comunidad, sociales y personales</t>
  </si>
  <si>
    <t>PFC</t>
  </si>
  <si>
    <t>FORTALECER LOS PROCESOS DE ASEGURAMIENTO DE LA CALIDAD EN LA UNIVERSIDAD DE LOS LLANOS</t>
  </si>
  <si>
    <t>Otros bienes transportables (excepto productos metálicos, maquinaria y equipo)</t>
  </si>
  <si>
    <t>CREE</t>
  </si>
  <si>
    <t xml:space="preserve">PROUNAL </t>
  </si>
  <si>
    <t>VICERRECTORIA DE RECURSOS</t>
  </si>
  <si>
    <t>GESTIÓN INTEGRAL DE LA COMUNICACIÓN COMO PROCESO ESTRATÉGICO PARA LA VISIBILIZACIÓN E IMPACTO DE LA UNIVERSIDAD DE LOS LLANOS EN LA REGIÓN DE LA ORINOQUIA</t>
  </si>
  <si>
    <t>Maquinaria de informática y sus partes, piezas y accesorios</t>
  </si>
  <si>
    <t xml:space="preserve">UNILLANOS </t>
  </si>
  <si>
    <t>Equipo y aparatos de radio, televisión y comunicaciones</t>
  </si>
  <si>
    <t xml:space="preserve">Servicios prestados a las empresas y servicios de producción </t>
  </si>
  <si>
    <t>DESARROLLO DE LA INVESTIGACIÓN, TECNOLOGÍA E INNOVACIÓN PARA LA GENERACIÓN DE UNA PRODUCTIVIDAD CIENTÍFICA CON VISIBILIDAD E IMPACTO EN LA UNIVERSIDAD DE LOS LLANOS</t>
  </si>
  <si>
    <t>Investigación y desarrollo</t>
  </si>
  <si>
    <t>Paquetes de software</t>
  </si>
  <si>
    <t xml:space="preserve">Recursos del Balance Estampilla Unillanos </t>
  </si>
  <si>
    <t>DESARROLLO DE LA INVEST, TECNE INNOV GENERACIÓ PRODUCTIVI</t>
  </si>
  <si>
    <t xml:space="preserve">INTERACCIÓN DE LA UNIVERSIDAD CON EL ENTORNO MEDIANTE LOS DIFERENTES CAMPOS DE PROYECCIÓN SOCIAL, APORTANDO AL DESARROLLO DE LA ORINOQUIA. </t>
  </si>
  <si>
    <t xml:space="preserve">FACULDAD DE CIENCIAS HUMANAS Y DE LA EDUCACIÓN </t>
  </si>
  <si>
    <t>CONSOLIDACIÓN DE LA CALIDAD ACADÉMICA  A TRAVÉS DEL  DESARROLLO DE COMPETENCIAS COMUNICATIVAS EN UN SEGUNDO IDIOMA, UNIVERSIDAD DE LOS LLANOS</t>
  </si>
  <si>
    <t>ELABORACIÓN DE DOCUMENTO MAESTRO DE CONDICIONES PARA LA CREACIÓN DE NUEVOS PROGRAMAS DE LA UNIVERSIDAD DE LOS LLANOS</t>
  </si>
  <si>
    <t>Servicios prestados a las empresas y servicios de producción</t>
  </si>
  <si>
    <t>INTERNACIONALIZACIÓN DEL CURRÍCULO EN PROGRAMAS ACADÉMICOS PARA FORTALECER LA VISIBILIDAD NACIONAL E INTERNACIONAL DE LA UNIVERSIDAD DE LOS LLANOS</t>
  </si>
  <si>
    <t xml:space="preserve">  interna del circulo en programas academicos </t>
  </si>
  <si>
    <t>BIBLIOTECA</t>
  </si>
  <si>
    <t>ADQUISICIÓN DE RECURSOS BIBLIOGRÁFICOS PARA EL DESARROLLO DE ACTIVIDADES FORMATIVAS E INVESTIGATIVAS EN LA UNIVERSIDAD DE LOS LLANOS</t>
  </si>
  <si>
    <t>Bases de datos</t>
  </si>
  <si>
    <t>FORTALECIMIENTO DEL SISTEMA DE LABORATORIOS COMO APOYO AL DESARROLLO DE LAS FUNCIONES MISIONALES DE LA UNIVERSIDAD DE LOS LLANOS</t>
  </si>
  <si>
    <t>Otros muebles N.C.P.</t>
  </si>
  <si>
    <t>FORTALECIMIENTO TECNOLÓGICO COMO APOYO A LA OFERTA E INNOVACIÓN ACADÉMICA DE LA UNIVERSIDAD DE LOS LLANOS</t>
  </si>
  <si>
    <t>DOTACIÓN DE EQUIPOS PARA LOS LABORATORIOS BÁSICOS Y ESPECIALIZADOS DE LA UNIVERSIDAD DE LOS LLANOS</t>
  </si>
  <si>
    <t>Otra maquinaria para usos especiales y sus partes y piezas</t>
  </si>
  <si>
    <t xml:space="preserve">dotacion de equipos pa los laboratorios basicos y especializados </t>
  </si>
  <si>
    <t xml:space="preserve">PLANEACIÓN </t>
  </si>
  <si>
    <t>GESTIÓN Y ASEGURAMIENTO DE LAS CONDICIONES MEDIOAMBIENTALES DE LAS DIFERENTES SEDES Y UNIDADES RURALES DE LA UNIVERSIDAD DE LOS LLANOS</t>
  </si>
  <si>
    <t>Otras máquinas para usos generales y sus partes y piezas</t>
  </si>
  <si>
    <t xml:space="preserve">SISTEMAS </t>
  </si>
  <si>
    <t>ADQUISICIÓN  DE HERRAMIENTAS TIC PARA EL FORTALECIMIENTO  DE LAS FUNCIONES MISIONALES Y ADMINISTRATIVAS DE LA UNIVERSIDAD DE LOS LLANOS</t>
  </si>
  <si>
    <t xml:space="preserve">BIENESTAR </t>
  </si>
  <si>
    <t xml:space="preserve">PROMOVER ESTRATEGIAS QUE MEJOREN  LA CALIDAD DE VIDA DE LA COMUNIDAD DE LA UNIVERSIDAD DE LOS LLANOS </t>
  </si>
  <si>
    <t>Instrumentos musicales</t>
  </si>
  <si>
    <t>Artículos de deporte</t>
  </si>
  <si>
    <t>Recursos PGN</t>
  </si>
  <si>
    <t xml:space="preserve">PGN BU 01 1011 2021 Servicios prestados a las empresas y servicios de producción </t>
  </si>
  <si>
    <t>PGN BU 01 1011 2021  Servicios para la comunidad, sociales y personales</t>
  </si>
  <si>
    <t>ESTAMPILLA UNIV NACIONAL</t>
  </si>
  <si>
    <t>PROUNIVNAC BU   01 1011 2021 Servicios de alojamiento; servicios de suministro de comidas y bebidas;</t>
  </si>
  <si>
    <t>PROUNIVNAC BU   01 1011 2021 Servicios para la comunidad, sociales y personales</t>
  </si>
  <si>
    <t>IMPLEMENTACIÓN DE UN SISTEMA DE COSTEO ACADÉMICO EN LA UNIVERSIDAD DE LOS LLANOS (FASE I)</t>
  </si>
  <si>
    <t>implementacion de un sistema de costeo (fase I)</t>
  </si>
  <si>
    <t>FACULTAD DE CIENCIAS DE LA SALUD</t>
  </si>
  <si>
    <t>MEJORAMIENTO DE LA INFRAESTRUCTURA FISICA Y DOTACIÓN  PARA EL LABORATORIO SIMULACIÓN Y DESARROLLO DE HABILIDADES FARMACÉUTICAS FACULTAD DE CIENCIAS DE LA SALUD.</t>
  </si>
  <si>
    <t xml:space="preserve">mejoramiento de la inf fisica y dot para el lab simulacion y desarrollo de habilidades farmaceuticas de salud </t>
  </si>
  <si>
    <t>OFERTA DE DOS PROGRAMAS PROFESIONALES DE LA UNIVERSIDAD DE LOS LLANOS, EN LA MODALIDAD A DISTANCIA TRADICIONAL, EN TRES DEPARTAMENTOS DE LA ORINOQUÍA COLOMBIANA (FASE II)</t>
  </si>
  <si>
    <t>oferta de dos programas prof, en la modalidad a distancia tradicional, en tres dpt de la orinoquia (Fase II)</t>
  </si>
  <si>
    <t>TOTAL PROYETOS CON RECURSOS ESTAMPILLA UNILLANOS Y EXCEDENTES POAI 2022</t>
  </si>
  <si>
    <t>PROYECTOS PLAN DE FOMENTO A LA CALIDAD 2022</t>
  </si>
  <si>
    <t>VIAC 02 2604 2022</t>
  </si>
  <si>
    <t>Implementación de escenarios para la apropiación social del conocimiento en el campus Restrepo, de la Universidad de los Llanos (fase I)</t>
  </si>
  <si>
    <t>PFC 2022</t>
  </si>
  <si>
    <t>construcción y servicios de la construcción</t>
  </si>
  <si>
    <t>FCHE 01 1605 2022</t>
  </si>
  <si>
    <t>Facultad de Ciencias Humanas y de la Educación</t>
  </si>
  <si>
    <t>Dotación del laboratorio de fisiología del esfuerzo y  gimnasio de fuerza de la universidad de los Llanos.</t>
  </si>
  <si>
    <t>instrumentos y aparatos de medición, verificación, análisis, de navegación y para otros fines excepto instrumentos ópticos, instrumentos de control de procesos industriales, sus partes, piezas y accesorios</t>
  </si>
  <si>
    <t>BU 01 2604 2022</t>
  </si>
  <si>
    <t>Bienestar</t>
  </si>
  <si>
    <t>Fortalecer las condiciones de bienestar a través de la dotación de espacios dedicados a la integración de la comunidad de la Universidad de los Llanos</t>
  </si>
  <si>
    <t>otros muebles n.c.p.</t>
  </si>
  <si>
    <t>VIAC 03 2604 2022</t>
  </si>
  <si>
    <t>Ampliación de la capacidad tecnológica para el acceso de la comunidad universitaria  a la plataforma virtual de aprendizaje de la Universidad de los Llanos</t>
  </si>
  <si>
    <t>paquetes de software</t>
  </si>
  <si>
    <t>FCBI 01 2604 2022</t>
  </si>
  <si>
    <t>Facultad de Ciencias Básicas e Ingienerias</t>
  </si>
  <si>
    <t>Mejoramiento de la infraestructura física y dotación del centro de óptica de la Universidad de los Llanos</t>
  </si>
  <si>
    <t>PLAN 01 2604 2022</t>
  </si>
  <si>
    <t>Planeación</t>
  </si>
  <si>
    <t>Mejoramiento del sistema eléctrico del comedor universitario y adquisición de grúa para el mantenimiento de las instalaciones de la Universidad de los Llanos</t>
  </si>
  <si>
    <t>otra maquinaria para usos especiales y sus partes y piezas</t>
  </si>
  <si>
    <t>Facultad de Ciencias Agropecuarias y Recursos Natuarales</t>
  </si>
  <si>
    <t>Mejoramiento de infraestructura física, para el instituto de acuicultura y pesca de la Universidad de los Llanos - sede Barcelona</t>
  </si>
  <si>
    <t>Mejoramiento de los espacios académico-administrativos de la Universidad de Llanos</t>
  </si>
  <si>
    <t>Mejoramiento de la infraestructura física y dotación de las unidades rurales experimentales de la Universidad de los Llanos (Fase I)</t>
  </si>
  <si>
    <t>SIST 01 2604 2022</t>
  </si>
  <si>
    <t>Sistemas</t>
  </si>
  <si>
    <t>Consultoría para la elaboración del plan estratégico de las tecnologías de la información y las comunicaciones (PETI) de la Universidad de los Llanos.</t>
  </si>
  <si>
    <t xml:space="preserve">servicios prestados a las empresas y servicios de producción </t>
  </si>
  <si>
    <t>FCBI 02 2604 2022</t>
  </si>
  <si>
    <t>Fortalecimiento de los procesos técnicos e investigativos del centro de calidad de aguas de la Universidad de los Llanos</t>
  </si>
  <si>
    <t>servicios para la comunidad, sociales y personales</t>
  </si>
  <si>
    <t>TOTAL PROYECTOS PLAN DE FOMENTO A LA CALIDAD 2022</t>
  </si>
  <si>
    <t>PROYECTOS ADICIONADOS 2022</t>
  </si>
  <si>
    <t>PROYECTOS VIGENCIAS ANTERIORES PLAN DE FOMENTO LA CALIDAD</t>
  </si>
  <si>
    <t xml:space="preserve"> PLAN 01 1208 2019</t>
  </si>
  <si>
    <t>ESTUDIO Y DISEÑOS PO Y PM INFRAEST</t>
  </si>
  <si>
    <t>PFC 2019</t>
  </si>
  <si>
    <t>PFC PLAN 01 1208 2019 Estudios y Diseños infraestructura fisica</t>
  </si>
  <si>
    <t xml:space="preserve"> PLAN 07 2810 2020</t>
  </si>
  <si>
    <t>MEJORAMIENTO DE LAS PORTERIAS DE ACCESO  PEATONAL Y VEHICULAR DE LOS CAMPUS BARCELONA Y SAN ANTONIO, UNIVERSIDAD DE LOS LLANOS</t>
  </si>
  <si>
    <t>PFC 2020</t>
  </si>
  <si>
    <t>PFC-2020 Mejoramiento Porterias Barcelona-San Antonio</t>
  </si>
  <si>
    <t>FCE 01 2508 2021</t>
  </si>
  <si>
    <t>FCE</t>
  </si>
  <si>
    <t>Mejoramiento y dotación de la sala de docentes de la Facultad de Ciencias Económicas, Universidad de los Llanos Campus San Antonio.</t>
  </si>
  <si>
    <t>PFC 2021</t>
  </si>
  <si>
    <t>Servicios de la construcción</t>
  </si>
  <si>
    <t>PLAN 10 2408 2021</t>
  </si>
  <si>
    <t>Mejoramiento de los Edificios Académico Administrativos de la Universidad de los Llanos</t>
  </si>
  <si>
    <t>PLAN 11 2408 2021</t>
  </si>
  <si>
    <t>PLANEACIÓN</t>
  </si>
  <si>
    <t xml:space="preserve">Mejoramiento de la instalación eléctrica de distribución de baja tensión para todas las edificaciones de la Universidad de los Llanos,Campus Barcelona  </t>
  </si>
  <si>
    <t xml:space="preserve">TOTAL PROYECTOS PLAN DE FOMENTO A LA CALIDAD VIGENCIAS ANTERIORES </t>
  </si>
  <si>
    <t>PROYECTOS VIGENCIAS ANTERIORES ESTAMPILLA UNILLANOS Y OTRAS FUENTES</t>
  </si>
  <si>
    <t>FCHE 03 1911 2020</t>
  </si>
  <si>
    <t>FACULTAD DE CIENCIAS HUMANAS Y DE LA EDUCACIÓN</t>
  </si>
  <si>
    <t>FORTALECIMIENTO DE LA CALIDAD ACADÉMICA A TRAVÉS DE LA ENSEÑANZA Y DESARROLLO DE HABILIDADES COMUNICATIVAS EN EL MANEJO DE UNA SEGUNDA LENGUA</t>
  </si>
  <si>
    <t>Fortalecimiento De La Calidad Académica A Través De La Enseñanza Y Desarrollo De Habilidades Comunicativas En El Manejo De Una Segunda Lengua</t>
  </si>
  <si>
    <t>PLAN 09 2411 2020</t>
  </si>
  <si>
    <t>MANEJO INTEGRAL DE LOS RECURSOS NATURALES Y LOS IMPACTOS AMBIENTALES EN LA UNIVERSIDAD DE LOS LLANOS</t>
  </si>
  <si>
    <t>Recursos Estampilla POAI</t>
  </si>
  <si>
    <t>Manejo Integral De Los Recursos Naturales Y Los Impactos Ambientales En La Universidad De Los Llanos</t>
  </si>
  <si>
    <t>CREE, FCS 01 2411 2020</t>
  </si>
  <si>
    <t>CONSTRUCCIÓN DE DOMOS GEODÉSICOS PARA EL BIENESTAR ESTUDIANTIL EN EL CAMPUS SAN ANTONIO, UNIVERSIDAD DE LOS LLANOS</t>
  </si>
  <si>
    <t xml:space="preserve">RECURSOS CREE </t>
  </si>
  <si>
    <t>CREE-FCS 01 2411 2020 Construcción De Domos Geodesicós Para El Bienestar Estudiantil En El Campus San Antonio</t>
  </si>
  <si>
    <t>CREE, BU 08 1209 2019</t>
  </si>
  <si>
    <t>IMPLEMENTACIÓN DEL PROGRAMA DE ALIMENTACIÓN COMO HERRAMIENTA PARA MEJORAR LA PERMANENCIA ESTUDIANTIL EN LA UNIVERSIDAD DE LOS LLANOS</t>
  </si>
  <si>
    <t>RECURSOS CREE</t>
  </si>
  <si>
    <t>BU 08 1209 2019 Implementacion del Programa de alimentacion como herramienta permanencia estudiantil</t>
  </si>
  <si>
    <t>BU 08 1209 2019 Servicios para la comunidad, sociales y personales</t>
  </si>
  <si>
    <t>ESTP. UNIV.NAC FCS 01 2411 2020</t>
  </si>
  <si>
    <t>Estampilla PROUNIV  Nacional</t>
  </si>
  <si>
    <t>PROUNIV-NAC-2020 Construcción De Domos Geodesicós Para El Bienestar Estudiantil En El Campus San Antonio</t>
  </si>
  <si>
    <t>Plan 02 3110 2019</t>
  </si>
  <si>
    <t>ESTUDIOS Y DISEÑOS EDIFICIO AULAS SANTONIO</t>
  </si>
  <si>
    <t>Plan 02 3110 2019 Estudio y Diseño sede San Antonio</t>
  </si>
  <si>
    <t>TOTAL PROYECTOS VIGENCIAS ANTERIORES</t>
  </si>
  <si>
    <t>TOTAL PROYECTOS POAI</t>
  </si>
  <si>
    <t>TOTAL PROYECTOS PFC 2022</t>
  </si>
  <si>
    <t>TOTAL PROYECTOS PFC V.A.</t>
  </si>
  <si>
    <t>TOTAL PROYECTOS OTRAS FUENTES V.A.</t>
  </si>
  <si>
    <t>TOTAL EJECUTADO PROYECTO DE INVERSIÓN 2022</t>
  </si>
  <si>
    <r>
      <rPr>
        <b/>
        <sz val="8"/>
        <color rgb="FF000000"/>
        <rFont val="Arial"/>
        <family val="2"/>
      </rPr>
      <t xml:space="preserve">Nota: </t>
    </r>
    <r>
      <rPr>
        <sz val="8"/>
        <color rgb="FF000000"/>
        <rFont val="Arial"/>
        <family val="2"/>
      </rPr>
      <t>La información reportada en en la columna valor ejecutado, es suministrada por la División Financiera a traves de la ejecución presupuestal del mes de junio del año 2022.</t>
    </r>
  </si>
  <si>
    <t>PLAN DE FOMENTO A LA CALIDAD 2019 - 2022</t>
  </si>
  <si>
    <t>PLAN 07 2810 2020</t>
  </si>
  <si>
    <t>Mejoramiento de las porterías de acceso  peatonal y vehicular de los campus Barcelona y san Antonio, Universidad de los Llanos</t>
  </si>
  <si>
    <t>Adicionado</t>
  </si>
  <si>
    <t>TOTAL PLAN DE FOMENTO A LA CALIDAD 2019 - 2022</t>
  </si>
  <si>
    <t xml:space="preserve"> PROYECTOS ADICIONADOS EXCEDENTES CREE</t>
  </si>
  <si>
    <t>Excedentes CREE</t>
  </si>
  <si>
    <t>VIAC 01 0905 2022</t>
  </si>
  <si>
    <t>Ampliación de planta docente de la Universidad de los Llanos</t>
  </si>
  <si>
    <t>VIARE 01 1807 2022</t>
  </si>
  <si>
    <t>Adquisición de vehículos para el desarrollo de los procesos académicos administrativos de la Universidad de los Llanos</t>
  </si>
  <si>
    <t>TOTAL EXCEDENTES CREE</t>
  </si>
  <si>
    <t xml:space="preserve"> PROYECTOS ADICIONADOS ESTAMPILLA "UNIVERSIDAD DE LOS LLANOS" </t>
  </si>
  <si>
    <t>PLAN 02 2507 2022</t>
  </si>
  <si>
    <t xml:space="preserve">
Estudios técnicos, diseños y trámites de licenciamiento del urbanismo del campus Barcelona de la Universidad de los Llanos
</t>
  </si>
  <si>
    <t xml:space="preserve">TOTAL ADICIONADOS ESTAMPILLA "UNIVERSIDAD DE LOS LLANOS" </t>
  </si>
  <si>
    <t>TOTAL ADICIONADOS PGN</t>
  </si>
  <si>
    <t xml:space="preserve"> PROYECTOS ADICIONADOS ESTAMPILLA UNIVERSIDAD NACIONAL </t>
  </si>
  <si>
    <t xml:space="preserve">TOTALES POAI - ADICIONADOS ESTAMPILLA "UNIVERSIDAD DE LOS LLANOS" - CREE - PFC 2022 - PGN </t>
  </si>
  <si>
    <t>Nota: La información reportada en en la columna valor ejecutado, es suministrada por la División Financiera a traves de la ejecución presupuestal del mes de septiembre del año 2022.</t>
  </si>
  <si>
    <t>PLAN DE FOMENTO A LA CALIDAD 2022</t>
  </si>
  <si>
    <t>TOTAL PLAN DE FOMENTO A LA CALIDAD 2022</t>
  </si>
  <si>
    <t>PLAN 03 3108 2022</t>
  </si>
  <si>
    <t>Estudio de rediseño de la arquitectura institucional de la Universidad de los Llanos</t>
  </si>
  <si>
    <t>Nota: La información reportada en en la columna valor ejecutado, es suministrada por la División Financiera a traves de la ejecución presupuestal del mes de diciembre del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</si>
</sst>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\ #,##0;[Red]\-&quot;$&quot;\ #,##0"/>
    <numFmt numFmtId="8" formatCode="&quot;$&quot;\ #,##0.00;[Red]\-&quot;$&quot;\ #,##0.00"/>
    <numFmt numFmtId="164" formatCode="&quot;$&quot;#,##0"/>
    <numFmt numFmtId="165" formatCode="&quot;$&quot;\ #,##0"/>
    <numFmt numFmtId="166" formatCode="_(&quot;$&quot;\ * #,##0_);_(&quot;$&quot;\ * \(#,##0\);_(&quot;$&quot;\ * &quot;-&quot;??_);_(@_)"/>
    <numFmt numFmtId="167" formatCode="###,##0"/>
    <numFmt numFmtId="168" formatCode="###,###,###,###,###,###;\ \(###,###,###,###,###,###\)"/>
    <numFmt numFmtId="169" formatCode="&quot;$&quot;\ #,##0.00_);[Red]\(&quot;$&quot;\ #,##0.00\)"/>
  </numFmts>
  <fonts count="39">
    <font>
      <sz val="11"/>
      <color theme="1"/>
      <name val="Calibri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Calibri"/>
      <family val="2"/>
    </font>
    <font>
      <b/>
      <sz val="10"/>
      <color theme="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rgb="FFFFFFFF"/>
      <name val="Times New Roman"/>
      <family val="1"/>
    </font>
    <font>
      <b/>
      <sz val="9"/>
      <color theme="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 Narrow"/>
      <family val="2"/>
    </font>
    <font>
      <b/>
      <sz val="10"/>
      <color rgb="FFFFFFFF"/>
      <name val="Arial Narrow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Inconsolata"/>
    </font>
    <font>
      <b/>
      <sz val="10"/>
      <color theme="0"/>
      <name val="Arial"/>
      <family val="2"/>
    </font>
    <font>
      <b/>
      <sz val="11"/>
      <color rgb="FF000000"/>
      <name val="Arial Narrow"/>
      <family val="2"/>
    </font>
    <font>
      <b/>
      <sz val="12"/>
      <color rgb="FF000000"/>
      <name val="Arial Narrow"/>
      <family val="2"/>
    </font>
    <font>
      <sz val="9"/>
      <color theme="1"/>
      <name val="Calibri"/>
      <family val="2"/>
    </font>
    <font>
      <b/>
      <sz val="11"/>
      <color theme="0"/>
      <name val="Arial Narrow"/>
      <family val="2"/>
    </font>
    <font>
      <sz val="8"/>
      <color theme="0"/>
      <name val="Arial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rgb="FF000000"/>
      <name val="Arial"/>
      <family val="2"/>
    </font>
    <font>
      <u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1"/>
    </font>
    <font>
      <b/>
      <sz val="10"/>
      <color rgb="FFFFFFFF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FDE9D9"/>
        <bgColor rgb="FFFDE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C00000"/>
        <bgColor rgb="FFC00000"/>
      </patternFill>
    </fill>
    <fill>
      <patternFill patternType="solid">
        <fgColor rgb="FFE5DFEC"/>
        <bgColor rgb="FFE5DFEC"/>
      </patternFill>
    </fill>
    <fill>
      <patternFill patternType="solid">
        <fgColor rgb="FFFCE5CD"/>
        <bgColor rgb="FFFCE5CD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vertical="center"/>
    </xf>
    <xf numFmtId="3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/>
    </xf>
    <xf numFmtId="6" fontId="7" fillId="4" borderId="6" xfId="0" applyNumberFormat="1" applyFont="1" applyFill="1" applyBorder="1" applyAlignment="1">
      <alignment horizontal="center" vertical="center"/>
    </xf>
    <xf numFmtId="10" fontId="7" fillId="3" borderId="4" xfId="0" applyNumberFormat="1" applyFont="1" applyFill="1" applyBorder="1" applyAlignment="1">
      <alignment horizontal="center" vertical="center"/>
    </xf>
    <xf numFmtId="0" fontId="7" fillId="0" borderId="0" xfId="0" applyFont="1"/>
    <xf numFmtId="3" fontId="6" fillId="0" borderId="0" xfId="0" applyNumberFormat="1" applyFont="1" applyAlignment="1">
      <alignment vertical="center"/>
    </xf>
    <xf numFmtId="3" fontId="6" fillId="0" borderId="4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6" fontId="7" fillId="0" borderId="8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6" fontId="7" fillId="3" borderId="6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 wrapText="1"/>
    </xf>
    <xf numFmtId="6" fontId="7" fillId="0" borderId="9" xfId="0" applyNumberFormat="1" applyFont="1" applyBorder="1" applyAlignment="1">
      <alignment horizontal="center" vertical="center"/>
    </xf>
    <xf numFmtId="6" fontId="7" fillId="3" borderId="10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 wrapText="1"/>
    </xf>
    <xf numFmtId="8" fontId="7" fillId="3" borderId="10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wrapText="1"/>
    </xf>
    <xf numFmtId="8" fontId="7" fillId="3" borderId="10" xfId="0" applyNumberFormat="1" applyFont="1" applyFill="1" applyBorder="1" applyAlignment="1">
      <alignment horizontal="center" vertical="center" wrapText="1"/>
    </xf>
    <xf numFmtId="0" fontId="6" fillId="0" borderId="0" xfId="0" applyFont="1"/>
    <xf numFmtId="165" fontId="7" fillId="0" borderId="7" xfId="0" applyNumberFormat="1" applyFont="1" applyBorder="1" applyAlignment="1">
      <alignment horizontal="center" vertical="center"/>
    </xf>
    <xf numFmtId="8" fontId="7" fillId="3" borderId="6" xfId="0" applyNumberFormat="1" applyFont="1" applyFill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vertical="center"/>
    </xf>
    <xf numFmtId="10" fontId="9" fillId="2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5" fontId="8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11" fillId="0" borderId="0" xfId="0" applyFont="1"/>
    <xf numFmtId="3" fontId="2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12" fillId="0" borderId="0" xfId="0" applyFont="1"/>
    <xf numFmtId="3" fontId="12" fillId="0" borderId="0" xfId="0" applyNumberFormat="1" applyFont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166" fontId="7" fillId="0" borderId="8" xfId="0" applyNumberFormat="1" applyFont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6" fontId="7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164" fontId="16" fillId="2" borderId="4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8" fillId="0" borderId="0" xfId="0" applyFont="1"/>
    <xf numFmtId="0" fontId="15" fillId="0" borderId="0" xfId="0" applyFont="1" applyAlignment="1">
      <alignment wrapText="1"/>
    </xf>
    <xf numFmtId="165" fontId="19" fillId="0" borderId="7" xfId="0" applyNumberFormat="1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/>
    </xf>
    <xf numFmtId="166" fontId="19" fillId="0" borderId="4" xfId="0" applyNumberFormat="1" applyFont="1" applyBorder="1" applyAlignment="1">
      <alignment horizontal="center" vertical="center"/>
    </xf>
    <xf numFmtId="166" fontId="19" fillId="3" borderId="4" xfId="0" applyNumberFormat="1" applyFont="1" applyFill="1" applyBorder="1" applyAlignment="1">
      <alignment horizontal="right" vertical="center"/>
    </xf>
    <xf numFmtId="3" fontId="12" fillId="3" borderId="4" xfId="0" applyNumberFormat="1" applyFont="1" applyFill="1" applyBorder="1" applyAlignment="1">
      <alignment vertical="center"/>
    </xf>
    <xf numFmtId="10" fontId="12" fillId="3" borderId="4" xfId="0" applyNumberFormat="1" applyFont="1" applyFill="1" applyBorder="1" applyAlignment="1">
      <alignment vertical="center"/>
    </xf>
    <xf numFmtId="10" fontId="12" fillId="3" borderId="3" xfId="0" applyNumberFormat="1" applyFont="1" applyFill="1" applyBorder="1" applyAlignment="1">
      <alignment vertical="center"/>
    </xf>
    <xf numFmtId="0" fontId="18" fillId="0" borderId="4" xfId="0" applyFont="1" applyBorder="1"/>
    <xf numFmtId="3" fontId="19" fillId="0" borderId="4" xfId="0" applyNumberFormat="1" applyFont="1" applyBorder="1" applyAlignment="1">
      <alignment horizontal="center" vertical="center" wrapText="1"/>
    </xf>
    <xf numFmtId="166" fontId="19" fillId="0" borderId="4" xfId="0" applyNumberFormat="1" applyFont="1" applyBorder="1" applyAlignment="1">
      <alignment horizontal="right" vertical="center"/>
    </xf>
    <xf numFmtId="3" fontId="19" fillId="0" borderId="7" xfId="0" applyNumberFormat="1" applyFont="1" applyBorder="1" applyAlignment="1">
      <alignment horizontal="left" vertical="center" wrapText="1"/>
    </xf>
    <xf numFmtId="3" fontId="20" fillId="3" borderId="3" xfId="0" applyNumberFormat="1" applyFont="1" applyFill="1" applyBorder="1"/>
    <xf numFmtId="3" fontId="12" fillId="0" borderId="7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vertical="center"/>
    </xf>
    <xf numFmtId="10" fontId="12" fillId="0" borderId="4" xfId="0" applyNumberFormat="1" applyFont="1" applyBorder="1" applyAlignment="1">
      <alignment vertical="center"/>
    </xf>
    <xf numFmtId="10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3" fontId="19" fillId="0" borderId="7" xfId="0" applyNumberFormat="1" applyFont="1" applyBorder="1" applyAlignment="1">
      <alignment horizontal="center" vertical="center" wrapText="1"/>
    </xf>
    <xf numFmtId="166" fontId="12" fillId="3" borderId="3" xfId="0" applyNumberFormat="1" applyFont="1" applyFill="1" applyBorder="1" applyAlignment="1">
      <alignment vertical="center"/>
    </xf>
    <xf numFmtId="165" fontId="19" fillId="0" borderId="4" xfId="0" applyNumberFormat="1" applyFont="1" applyBorder="1" applyAlignment="1">
      <alignment vertical="center"/>
    </xf>
    <xf numFmtId="165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left" vertical="center" wrapText="1"/>
    </xf>
    <xf numFmtId="165" fontId="12" fillId="0" borderId="4" xfId="0" applyNumberFormat="1" applyFont="1" applyBorder="1" applyAlignment="1">
      <alignment vertical="center" wrapText="1"/>
    </xf>
    <xf numFmtId="1" fontId="19" fillId="0" borderId="4" xfId="0" applyNumberFormat="1" applyFont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 wrapText="1"/>
    </xf>
    <xf numFmtId="1" fontId="19" fillId="3" borderId="4" xfId="0" applyNumberFormat="1" applyFont="1" applyFill="1" applyBorder="1" applyAlignment="1">
      <alignment horizontal="center" vertical="center"/>
    </xf>
    <xf numFmtId="167" fontId="12" fillId="0" borderId="0" xfId="0" applyNumberFormat="1" applyFont="1" applyAlignment="1">
      <alignment horizontal="right" vertical="top"/>
    </xf>
    <xf numFmtId="0" fontId="19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 wrapText="1"/>
    </xf>
    <xf numFmtId="166" fontId="19" fillId="6" borderId="4" xfId="0" applyNumberFormat="1" applyFont="1" applyFill="1" applyBorder="1" applyAlignment="1">
      <alignment horizontal="center" vertical="center"/>
    </xf>
    <xf numFmtId="3" fontId="12" fillId="6" borderId="4" xfId="0" applyNumberFormat="1" applyFont="1" applyFill="1" applyBorder="1" applyAlignment="1">
      <alignment vertical="center"/>
    </xf>
    <xf numFmtId="10" fontId="12" fillId="6" borderId="4" xfId="0" applyNumberFormat="1" applyFont="1" applyFill="1" applyBorder="1" applyAlignment="1">
      <alignment vertical="center"/>
    </xf>
    <xf numFmtId="168" fontId="12" fillId="0" borderId="0" xfId="0" applyNumberFormat="1" applyFont="1" applyAlignment="1">
      <alignment horizontal="right" vertical="top"/>
    </xf>
    <xf numFmtId="3" fontId="19" fillId="7" borderId="4" xfId="0" applyNumberFormat="1" applyFont="1" applyFill="1" applyBorder="1" applyAlignment="1">
      <alignment horizontal="center" vertical="center"/>
    </xf>
    <xf numFmtId="3" fontId="19" fillId="7" borderId="4" xfId="0" applyNumberFormat="1" applyFont="1" applyFill="1" applyBorder="1" applyAlignment="1">
      <alignment horizontal="center" vertical="center" wrapText="1"/>
    </xf>
    <xf numFmtId="166" fontId="19" fillId="8" borderId="4" xfId="0" applyNumberFormat="1" applyFont="1" applyFill="1" applyBorder="1" applyAlignment="1">
      <alignment horizontal="right" vertical="center"/>
    </xf>
    <xf numFmtId="3" fontId="12" fillId="7" borderId="4" xfId="0" applyNumberFormat="1" applyFont="1" applyFill="1" applyBorder="1" applyAlignment="1">
      <alignment vertical="center"/>
    </xf>
    <xf numFmtId="10" fontId="12" fillId="7" borderId="4" xfId="0" applyNumberFormat="1" applyFont="1" applyFill="1" applyBorder="1" applyAlignment="1">
      <alignment vertical="center"/>
    </xf>
    <xf numFmtId="166" fontId="19" fillId="7" borderId="4" xfId="0" applyNumberFormat="1" applyFont="1" applyFill="1" applyBorder="1" applyAlignment="1">
      <alignment horizontal="right" vertical="center"/>
    </xf>
    <xf numFmtId="3" fontId="19" fillId="7" borderId="4" xfId="0" applyNumberFormat="1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 wrapText="1"/>
    </xf>
    <xf numFmtId="3" fontId="19" fillId="8" borderId="4" xfId="0" applyNumberFormat="1" applyFont="1" applyFill="1" applyBorder="1" applyAlignment="1">
      <alignment horizontal="right" vertical="center"/>
    </xf>
    <xf numFmtId="165" fontId="12" fillId="7" borderId="4" xfId="0" applyNumberFormat="1" applyFont="1" applyFill="1" applyBorder="1" applyAlignment="1">
      <alignment vertical="center"/>
    </xf>
    <xf numFmtId="3" fontId="12" fillId="7" borderId="4" xfId="0" applyNumberFormat="1" applyFont="1" applyFill="1" applyBorder="1" applyAlignment="1">
      <alignment vertical="center" wrapText="1"/>
    </xf>
    <xf numFmtId="37" fontId="19" fillId="7" borderId="4" xfId="0" applyNumberFormat="1" applyFont="1" applyFill="1" applyBorder="1" applyAlignment="1">
      <alignment horizontal="center" vertical="center"/>
    </xf>
    <xf numFmtId="165" fontId="19" fillId="7" borderId="4" xfId="0" applyNumberFormat="1" applyFont="1" applyFill="1" applyBorder="1" applyAlignment="1">
      <alignment vertical="center"/>
    </xf>
    <xf numFmtId="8" fontId="12" fillId="3" borderId="3" xfId="0" applyNumberFormat="1" applyFont="1" applyFill="1" applyBorder="1" applyAlignment="1">
      <alignment vertical="center"/>
    </xf>
    <xf numFmtId="3" fontId="12" fillId="3" borderId="2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166" fontId="19" fillId="0" borderId="7" xfId="0" applyNumberFormat="1" applyFont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 wrapText="1"/>
    </xf>
    <xf numFmtId="166" fontId="19" fillId="3" borderId="2" xfId="0" applyNumberFormat="1" applyFont="1" applyFill="1" applyBorder="1" applyAlignment="1">
      <alignment horizontal="right" vertical="center"/>
    </xf>
    <xf numFmtId="3" fontId="12" fillId="3" borderId="2" xfId="0" applyNumberFormat="1" applyFont="1" applyFill="1" applyBorder="1" applyAlignment="1">
      <alignment vertical="center"/>
    </xf>
    <xf numFmtId="10" fontId="12" fillId="3" borderId="2" xfId="0" applyNumberFormat="1" applyFont="1" applyFill="1" applyBorder="1" applyAlignment="1">
      <alignment vertical="center"/>
    </xf>
    <xf numFmtId="166" fontId="21" fillId="2" borderId="4" xfId="0" applyNumberFormat="1" applyFont="1" applyFill="1" applyBorder="1" applyAlignment="1">
      <alignment horizontal="right" vertical="center"/>
    </xf>
    <xf numFmtId="3" fontId="21" fillId="2" borderId="4" xfId="0" applyNumberFormat="1" applyFont="1" applyFill="1" applyBorder="1" applyAlignment="1">
      <alignment vertical="center"/>
    </xf>
    <xf numFmtId="10" fontId="21" fillId="2" borderId="4" xfId="0" applyNumberFormat="1" applyFont="1" applyFill="1" applyBorder="1" applyAlignment="1">
      <alignment vertical="center"/>
    </xf>
    <xf numFmtId="3" fontId="23" fillId="3" borderId="21" xfId="0" applyNumberFormat="1" applyFont="1" applyFill="1" applyBorder="1" applyAlignment="1">
      <alignment vertical="center" wrapText="1"/>
    </xf>
    <xf numFmtId="3" fontId="23" fillId="3" borderId="21" xfId="0" applyNumberFormat="1" applyFont="1" applyFill="1" applyBorder="1" applyAlignment="1">
      <alignment horizontal="right" vertical="center" wrapText="1"/>
    </xf>
    <xf numFmtId="3" fontId="12" fillId="3" borderId="10" xfId="0" applyNumberFormat="1" applyFont="1" applyFill="1" applyBorder="1" applyAlignment="1">
      <alignment horizontal="center" vertical="center"/>
    </xf>
    <xf numFmtId="3" fontId="23" fillId="3" borderId="4" xfId="0" applyNumberFormat="1" applyFont="1" applyFill="1" applyBorder="1" applyAlignment="1">
      <alignment vertical="center" wrapText="1"/>
    </xf>
    <xf numFmtId="3" fontId="23" fillId="3" borderId="4" xfId="0" applyNumberFormat="1" applyFont="1" applyFill="1" applyBorder="1" applyAlignment="1">
      <alignment horizontal="right" vertical="center" wrapText="1"/>
    </xf>
    <xf numFmtId="1" fontId="19" fillId="3" borderId="4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6" xfId="0" applyNumberFormat="1" applyFont="1" applyFill="1" applyBorder="1" applyAlignment="1">
      <alignment horizontal="center" vertical="center"/>
    </xf>
    <xf numFmtId="166" fontId="26" fillId="9" borderId="2" xfId="0" applyNumberFormat="1" applyFont="1" applyFill="1" applyBorder="1" applyAlignment="1">
      <alignment horizontal="center" vertical="center"/>
    </xf>
    <xf numFmtId="3" fontId="26" fillId="9" borderId="4" xfId="0" applyNumberFormat="1" applyFont="1" applyFill="1" applyBorder="1" applyAlignment="1">
      <alignment vertical="center"/>
    </xf>
    <xf numFmtId="10" fontId="26" fillId="9" borderId="4" xfId="0" applyNumberFormat="1" applyFont="1" applyFill="1" applyBorder="1" applyAlignment="1">
      <alignment vertical="center"/>
    </xf>
    <xf numFmtId="3" fontId="25" fillId="0" borderId="0" xfId="0" applyNumberFormat="1" applyFont="1" applyAlignment="1">
      <alignment horizontal="center" vertical="center" wrapText="1"/>
    </xf>
    <xf numFmtId="166" fontId="26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vertical="center"/>
    </xf>
    <xf numFmtId="10" fontId="26" fillId="0" borderId="0" xfId="0" applyNumberFormat="1" applyFont="1" applyAlignment="1">
      <alignment vertical="center"/>
    </xf>
    <xf numFmtId="3" fontId="28" fillId="0" borderId="4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vertical="center"/>
    </xf>
    <xf numFmtId="10" fontId="19" fillId="0" borderId="4" xfId="0" applyNumberFormat="1" applyFont="1" applyBorder="1" applyAlignment="1">
      <alignment vertical="center"/>
    </xf>
    <xf numFmtId="3" fontId="29" fillId="0" borderId="0" xfId="0" applyNumberFormat="1" applyFont="1" applyAlignment="1">
      <alignment horizontal="center" vertical="center" wrapText="1"/>
    </xf>
    <xf numFmtId="166" fontId="19" fillId="0" borderId="0" xfId="0" applyNumberFormat="1" applyFont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vertical="center" shrinkToFit="1"/>
    </xf>
    <xf numFmtId="1" fontId="19" fillId="3" borderId="2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shrinkToFit="1"/>
    </xf>
    <xf numFmtId="0" fontId="19" fillId="0" borderId="4" xfId="0" applyFont="1" applyBorder="1" applyAlignment="1">
      <alignment vertical="center"/>
    </xf>
    <xf numFmtId="166" fontId="19" fillId="3" borderId="4" xfId="0" applyNumberFormat="1" applyFont="1" applyFill="1" applyBorder="1" applyAlignment="1">
      <alignment horizontal="center" vertical="center"/>
    </xf>
    <xf numFmtId="3" fontId="12" fillId="10" borderId="4" xfId="0" applyNumberFormat="1" applyFont="1" applyFill="1" applyBorder="1" applyAlignment="1">
      <alignment horizontal="center" vertical="center" wrapText="1"/>
    </xf>
    <xf numFmtId="166" fontId="31" fillId="2" borderId="4" xfId="0" applyNumberFormat="1" applyFont="1" applyFill="1" applyBorder="1" applyAlignment="1">
      <alignment horizontal="center" vertical="center"/>
    </xf>
    <xf numFmtId="3" fontId="31" fillId="2" borderId="4" xfId="0" applyNumberFormat="1" applyFont="1" applyFill="1" applyBorder="1" applyAlignment="1">
      <alignment vertical="center"/>
    </xf>
    <xf numFmtId="10" fontId="31" fillId="2" borderId="4" xfId="0" applyNumberFormat="1" applyFont="1" applyFill="1" applyBorder="1" applyAlignment="1">
      <alignment vertical="center"/>
    </xf>
    <xf numFmtId="166" fontId="19" fillId="3" borderId="24" xfId="0" applyNumberFormat="1" applyFont="1" applyFill="1" applyBorder="1" applyAlignment="1">
      <alignment horizontal="center" vertical="center"/>
    </xf>
    <xf numFmtId="3" fontId="12" fillId="3" borderId="24" xfId="0" applyNumberFormat="1" applyFont="1" applyFill="1" applyBorder="1" applyAlignment="1">
      <alignment vertical="center"/>
    </xf>
    <xf numFmtId="10" fontId="12" fillId="3" borderId="24" xfId="0" applyNumberFormat="1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 wrapText="1"/>
    </xf>
    <xf numFmtId="3" fontId="19" fillId="0" borderId="4" xfId="0" applyNumberFormat="1" applyFont="1" applyBorder="1" applyAlignment="1">
      <alignment vertical="center" shrinkToFit="1"/>
    </xf>
    <xf numFmtId="3" fontId="12" fillId="0" borderId="4" xfId="0" applyNumberFormat="1" applyFont="1" applyBorder="1" applyAlignment="1">
      <alignment vertical="center" wrapText="1"/>
    </xf>
    <xf numFmtId="9" fontId="12" fillId="0" borderId="4" xfId="0" applyNumberFormat="1" applyFont="1" applyBorder="1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166" fontId="19" fillId="3" borderId="2" xfId="0" applyNumberFormat="1" applyFont="1" applyFill="1" applyBorder="1" applyAlignment="1">
      <alignment horizontal="center" vertical="center"/>
    </xf>
    <xf numFmtId="1" fontId="33" fillId="3" borderId="2" xfId="0" applyNumberFormat="1" applyFont="1" applyFill="1" applyBorder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3" fontId="34" fillId="0" borderId="0" xfId="0" applyNumberFormat="1" applyFont="1" applyAlignment="1">
      <alignment vertical="center" wrapText="1"/>
    </xf>
    <xf numFmtId="3" fontId="34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3" fontId="35" fillId="0" borderId="4" xfId="0" applyNumberFormat="1" applyFont="1" applyBorder="1" applyAlignment="1">
      <alignment horizontal="left" vertical="center"/>
    </xf>
    <xf numFmtId="165" fontId="36" fillId="0" borderId="4" xfId="0" applyNumberFormat="1" applyFont="1" applyBorder="1" applyAlignment="1">
      <alignment vertical="center" wrapText="1"/>
    </xf>
    <xf numFmtId="169" fontId="37" fillId="0" borderId="0" xfId="0" applyNumberFormat="1" applyFont="1"/>
    <xf numFmtId="3" fontId="35" fillId="0" borderId="4" xfId="0" applyNumberFormat="1" applyFont="1" applyBorder="1" applyAlignment="1">
      <alignment vertical="center" wrapText="1"/>
    </xf>
    <xf numFmtId="3" fontId="35" fillId="0" borderId="4" xfId="0" applyNumberFormat="1" applyFont="1" applyBorder="1" applyAlignment="1">
      <alignment horizontal="left" vertical="center" wrapText="1"/>
    </xf>
    <xf numFmtId="3" fontId="12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3" fontId="6" fillId="11" borderId="4" xfId="0" applyNumberFormat="1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3" fontId="7" fillId="11" borderId="5" xfId="0" applyNumberFormat="1" applyFont="1" applyFill="1" applyBorder="1" applyAlignment="1">
      <alignment horizontal="center" vertical="center" wrapText="1"/>
    </xf>
    <xf numFmtId="3" fontId="7" fillId="11" borderId="7" xfId="0" applyNumberFormat="1" applyFont="1" applyFill="1" applyBorder="1" applyAlignment="1">
      <alignment horizontal="center" vertical="center" wrapText="1"/>
    </xf>
    <xf numFmtId="165" fontId="7" fillId="11" borderId="7" xfId="0" applyNumberFormat="1" applyFont="1" applyFill="1" applyBorder="1" applyAlignment="1">
      <alignment horizontal="center" vertical="center"/>
    </xf>
    <xf numFmtId="8" fontId="7" fillId="11" borderId="6" xfId="0" applyNumberFormat="1" applyFont="1" applyFill="1" applyBorder="1" applyAlignment="1">
      <alignment horizontal="center" vertical="center" wrapText="1"/>
    </xf>
    <xf numFmtId="6" fontId="7" fillId="11" borderId="6" xfId="0" applyNumberFormat="1" applyFont="1" applyFill="1" applyBorder="1" applyAlignment="1">
      <alignment horizontal="center" vertical="center"/>
    </xf>
    <xf numFmtId="10" fontId="7" fillId="11" borderId="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169" fontId="13" fillId="0" borderId="0" xfId="0" applyNumberFormat="1" applyFont="1"/>
    <xf numFmtId="3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3" fontId="3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3" fontId="8" fillId="2" borderId="12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3" fontId="8" fillId="2" borderId="9" xfId="0" applyNumberFormat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5" xfId="0" applyFont="1" applyBorder="1"/>
    <xf numFmtId="3" fontId="12" fillId="3" borderId="7" xfId="0" applyNumberFormat="1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6" xfId="0" applyFont="1" applyBorder="1"/>
    <xf numFmtId="3" fontId="12" fillId="3" borderId="7" xfId="0" applyNumberFormat="1" applyFont="1" applyFill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vertical="center"/>
    </xf>
    <xf numFmtId="165" fontId="19" fillId="0" borderId="7" xfId="0" applyNumberFormat="1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 wrapText="1"/>
    </xf>
    <xf numFmtId="1" fontId="19" fillId="3" borderId="7" xfId="0" applyNumberFormat="1" applyFont="1" applyFill="1" applyBorder="1" applyAlignment="1">
      <alignment horizontal="center" vertical="center"/>
    </xf>
    <xf numFmtId="3" fontId="19" fillId="0" borderId="7" xfId="0" applyNumberFormat="1" applyFont="1" applyBorder="1" applyAlignment="1">
      <alignment horizontal="left" vertical="center" wrapText="1"/>
    </xf>
    <xf numFmtId="165" fontId="12" fillId="0" borderId="7" xfId="0" applyNumberFormat="1" applyFont="1" applyBorder="1" applyAlignment="1">
      <alignment vertical="center" wrapText="1"/>
    </xf>
    <xf numFmtId="168" fontId="12" fillId="0" borderId="0" xfId="0" applyNumberFormat="1" applyFont="1" applyAlignment="1">
      <alignment horizontal="right" vertical="top"/>
    </xf>
    <xf numFmtId="3" fontId="12" fillId="6" borderId="7" xfId="0" applyNumberFormat="1" applyFont="1" applyFill="1" applyBorder="1" applyAlignment="1">
      <alignment horizontal="center" vertical="center"/>
    </xf>
    <xf numFmtId="3" fontId="12" fillId="6" borderId="7" xfId="0" applyNumberFormat="1" applyFont="1" applyFill="1" applyBorder="1" applyAlignment="1">
      <alignment horizontal="center" vertical="center" wrapText="1"/>
    </xf>
    <xf numFmtId="3" fontId="19" fillId="6" borderId="7" xfId="0" applyNumberFormat="1" applyFont="1" applyFill="1" applyBorder="1" applyAlignment="1">
      <alignment horizontal="left" vertical="center" wrapText="1"/>
    </xf>
    <xf numFmtId="165" fontId="12" fillId="6" borderId="7" xfId="0" applyNumberFormat="1" applyFont="1" applyFill="1" applyBorder="1" applyAlignment="1">
      <alignment vertical="center"/>
    </xf>
    <xf numFmtId="165" fontId="19" fillId="6" borderId="7" xfId="0" applyNumberFormat="1" applyFont="1" applyFill="1" applyBorder="1" applyAlignment="1">
      <alignment vertical="center"/>
    </xf>
    <xf numFmtId="165" fontId="19" fillId="6" borderId="7" xfId="0" applyNumberFormat="1" applyFont="1" applyFill="1" applyBorder="1" applyAlignment="1">
      <alignment horizontal="center" vertical="center" wrapText="1"/>
    </xf>
    <xf numFmtId="1" fontId="19" fillId="6" borderId="7" xfId="0" applyNumberFormat="1" applyFont="1" applyFill="1" applyBorder="1" applyAlignment="1">
      <alignment horizontal="center" vertical="center"/>
    </xf>
    <xf numFmtId="165" fontId="19" fillId="7" borderId="7" xfId="0" applyNumberFormat="1" applyFont="1" applyFill="1" applyBorder="1" applyAlignment="1">
      <alignment vertical="center"/>
    </xf>
    <xf numFmtId="165" fontId="19" fillId="7" borderId="7" xfId="0" applyNumberFormat="1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/>
    </xf>
    <xf numFmtId="3" fontId="19" fillId="7" borderId="7" xfId="0" applyNumberFormat="1" applyFont="1" applyFill="1" applyBorder="1" applyAlignment="1">
      <alignment horizontal="center" vertical="center" wrapText="1"/>
    </xf>
    <xf numFmtId="165" fontId="19" fillId="7" borderId="7" xfId="0" applyNumberFormat="1" applyFont="1" applyFill="1" applyBorder="1" applyAlignment="1">
      <alignment vertical="center" wrapText="1"/>
    </xf>
    <xf numFmtId="1" fontId="19" fillId="7" borderId="7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 shrinkToFit="1"/>
    </xf>
    <xf numFmtId="3" fontId="21" fillId="2" borderId="9" xfId="0" applyNumberFormat="1" applyFont="1" applyFill="1" applyBorder="1" applyAlignment="1">
      <alignment horizontal="center" vertical="center" wrapText="1"/>
    </xf>
    <xf numFmtId="3" fontId="22" fillId="3" borderId="18" xfId="0" applyNumberFormat="1" applyFont="1" applyFill="1" applyBorder="1" applyAlignment="1">
      <alignment horizontal="center" vertical="center" wrapText="1"/>
    </xf>
    <xf numFmtId="0" fontId="4" fillId="0" borderId="19" xfId="0" applyFont="1" applyBorder="1"/>
    <xf numFmtId="0" fontId="4" fillId="0" borderId="20" xfId="0" applyFont="1" applyBorder="1"/>
    <xf numFmtId="3" fontId="25" fillId="9" borderId="9" xfId="0" applyNumberFormat="1" applyFont="1" applyFill="1" applyBorder="1" applyAlignment="1">
      <alignment horizontal="center" vertical="center" wrapText="1"/>
    </xf>
    <xf numFmtId="3" fontId="27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/>
    <xf numFmtId="3" fontId="30" fillId="0" borderId="0" xfId="0" applyNumberFormat="1" applyFont="1" applyAlignment="1">
      <alignment horizontal="center" vertical="center" wrapText="1"/>
    </xf>
    <xf numFmtId="3" fontId="12" fillId="10" borderId="7" xfId="0" applyNumberFormat="1" applyFont="1" applyFill="1" applyBorder="1" applyAlignment="1">
      <alignment horizontal="center" vertical="center" wrapText="1"/>
    </xf>
    <xf numFmtId="1" fontId="19" fillId="3" borderId="7" xfId="0" applyNumberFormat="1" applyFont="1" applyFill="1" applyBorder="1" applyAlignment="1">
      <alignment horizontal="center" vertical="center" wrapText="1"/>
    </xf>
    <xf numFmtId="3" fontId="34" fillId="0" borderId="0" xfId="0" applyNumberFormat="1" applyFont="1" applyAlignment="1">
      <alignment horizontal="left" vertical="center"/>
    </xf>
    <xf numFmtId="3" fontId="32" fillId="3" borderId="23" xfId="0" applyNumberFormat="1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1" fontId="19" fillId="4" borderId="7" xfId="0" applyNumberFormat="1" applyFont="1" applyFill="1" applyBorder="1" applyAlignment="1">
      <alignment horizontal="center" vertical="center"/>
    </xf>
    <xf numFmtId="1" fontId="19" fillId="0" borderId="7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9" fillId="5" borderId="7" xfId="0" applyNumberFormat="1" applyFont="1" applyFill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/>
    </xf>
    <xf numFmtId="164" fontId="5" fillId="2" borderId="25" xfId="0" applyNumberFormat="1" applyFont="1" applyFill="1" applyBorder="1" applyAlignment="1">
      <alignment horizontal="center" vertical="center"/>
    </xf>
    <xf numFmtId="0" fontId="4" fillId="0" borderId="26" xfId="0" applyFont="1" applyBorder="1"/>
    <xf numFmtId="3" fontId="5" fillId="2" borderId="9" xfId="0" applyNumberFormat="1" applyFont="1" applyFill="1" applyBorder="1" applyAlignment="1">
      <alignment horizontal="center" vertical="center" wrapText="1"/>
    </xf>
    <xf numFmtId="3" fontId="38" fillId="2" borderId="9" xfId="0" applyNumberFormat="1" applyFont="1" applyFill="1" applyBorder="1" applyAlignment="1">
      <alignment horizontal="center" vertical="center" wrapText="1"/>
    </xf>
    <xf numFmtId="6" fontId="7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47625</xdr:rowOff>
    </xdr:from>
    <xdr:ext cx="2286000" cy="771525"/>
    <xdr:pic>
      <xdr:nvPicPr>
        <xdr:cNvPr id="2" name="image1.jpg" descr="C:\Users\ALBA.BENJUMEA\Downloads\Logo Unillanos - Horizontal.jp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47625</xdr:rowOff>
    </xdr:from>
    <xdr:ext cx="2181225" cy="809625"/>
    <xdr:pic>
      <xdr:nvPicPr>
        <xdr:cNvPr id="2" name="image1.jpg" descr="C:\Users\ALBA.BENJUMEA\Downloads\Logo Unillanos - Horizontal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0</xdr:row>
      <xdr:rowOff>0</xdr:rowOff>
    </xdr:from>
    <xdr:ext cx="2066925" cy="676275"/>
    <xdr:pic>
      <xdr:nvPicPr>
        <xdr:cNvPr id="2" name="image1.jpg" descr="C:\Users\ALBA.BENJUMEA\Downloads\Logo Unillanos - Horizontal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104775</xdr:rowOff>
    </xdr:from>
    <xdr:ext cx="2162175" cy="742950"/>
    <xdr:pic>
      <xdr:nvPicPr>
        <xdr:cNvPr id="2" name="image1.jpg" descr="C:\Users\ALBA.BENJUMEA\Downloads\Logo Unillanos - Horizontal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123825</xdr:rowOff>
    </xdr:from>
    <xdr:ext cx="2171700" cy="714375"/>
    <xdr:pic>
      <xdr:nvPicPr>
        <xdr:cNvPr id="2" name="image1.jpg" descr="C:\Users\ALBA.BENJUMEA\Downloads\Logo Unillanos - Horizontal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BD4B4"/>
  </sheetPr>
  <dimension ref="A1:AO1000"/>
  <sheetViews>
    <sheetView showGridLines="0" topLeftCell="A7" workbookViewId="0"/>
  </sheetViews>
  <sheetFormatPr baseColWidth="10" defaultColWidth="14.42578125" defaultRowHeight="15" customHeight="1"/>
  <cols>
    <col min="1" max="1" width="3.42578125" customWidth="1"/>
    <col min="2" max="2" width="17.28515625" customWidth="1"/>
    <col min="3" max="3" width="15.140625" customWidth="1"/>
    <col min="4" max="4" width="30" customWidth="1"/>
    <col min="5" max="5" width="11.140625" customWidth="1"/>
    <col min="6" max="6" width="16.140625" customWidth="1"/>
    <col min="7" max="7" width="16.7109375" customWidth="1"/>
    <col min="8" max="8" width="18.140625" customWidth="1"/>
    <col min="9" max="9" width="17.5703125" customWidth="1"/>
    <col min="10" max="10" width="13" customWidth="1"/>
    <col min="11" max="25" width="9.140625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1.25" customHeight="1">
      <c r="A2" s="2"/>
      <c r="B2" s="210"/>
      <c r="C2" s="211"/>
      <c r="D2" s="211"/>
      <c r="E2" s="212" t="s">
        <v>0</v>
      </c>
      <c r="F2" s="211"/>
      <c r="G2" s="211"/>
      <c r="H2" s="21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2.5" customHeight="1">
      <c r="A3" s="2"/>
      <c r="B3" s="211"/>
      <c r="C3" s="211"/>
      <c r="D3" s="211"/>
      <c r="E3" s="212" t="s">
        <v>1</v>
      </c>
      <c r="F3" s="211"/>
      <c r="G3" s="211"/>
      <c r="H3" s="21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24" customHeight="1">
      <c r="A4" s="2"/>
      <c r="B4" s="211"/>
      <c r="C4" s="211"/>
      <c r="D4" s="211"/>
      <c r="E4" s="213" t="s">
        <v>2</v>
      </c>
      <c r="F4" s="214"/>
      <c r="G4" s="214"/>
      <c r="H4" s="21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42" customHeight="1">
      <c r="A5" s="2"/>
      <c r="B5" s="5" t="s">
        <v>3</v>
      </c>
      <c r="C5" s="6" t="s">
        <v>4</v>
      </c>
      <c r="D5" s="5" t="s">
        <v>5</v>
      </c>
      <c r="E5" s="5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56.25" customHeight="1">
      <c r="A6" s="7"/>
      <c r="B6" s="8" t="s">
        <v>12</v>
      </c>
      <c r="C6" s="9" t="s">
        <v>13</v>
      </c>
      <c r="D6" s="10" t="s">
        <v>14</v>
      </c>
      <c r="E6" s="11" t="s">
        <v>15</v>
      </c>
      <c r="F6" s="12" t="s">
        <v>16</v>
      </c>
      <c r="G6" s="13">
        <v>400000000</v>
      </c>
      <c r="H6" s="14">
        <v>28598399</v>
      </c>
      <c r="I6" s="14">
        <f t="shared" ref="I6:I26" si="0">+G6-H6</f>
        <v>371401601</v>
      </c>
      <c r="J6" s="15">
        <f t="shared" ref="J6:J11" si="1">+H6/G6</f>
        <v>7.1495997500000005E-2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41" ht="52.5" customHeight="1">
      <c r="A7" s="7"/>
      <c r="B7" s="8" t="s">
        <v>17</v>
      </c>
      <c r="C7" s="9" t="s">
        <v>13</v>
      </c>
      <c r="D7" s="10" t="s">
        <v>18</v>
      </c>
      <c r="E7" s="11" t="s">
        <v>15</v>
      </c>
      <c r="F7" s="12" t="s">
        <v>16</v>
      </c>
      <c r="G7" s="13">
        <v>700000000</v>
      </c>
      <c r="H7" s="14">
        <v>247564158</v>
      </c>
      <c r="I7" s="14">
        <f t="shared" si="0"/>
        <v>452435842</v>
      </c>
      <c r="J7" s="15">
        <f t="shared" si="1"/>
        <v>0.35366308285714287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spans="1:41" ht="55.5" customHeight="1">
      <c r="A8" s="17"/>
      <c r="B8" s="18" t="s">
        <v>19</v>
      </c>
      <c r="C8" s="10" t="s">
        <v>20</v>
      </c>
      <c r="D8" s="10" t="s">
        <v>21</v>
      </c>
      <c r="E8" s="11" t="s">
        <v>15</v>
      </c>
      <c r="F8" s="19" t="s">
        <v>16</v>
      </c>
      <c r="G8" s="20">
        <v>500000000</v>
      </c>
      <c r="H8" s="21">
        <v>198582044</v>
      </c>
      <c r="I8" s="14">
        <f t="shared" si="0"/>
        <v>301417956</v>
      </c>
      <c r="J8" s="15">
        <f t="shared" si="1"/>
        <v>0.39716408800000003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1" ht="55.5" customHeight="1">
      <c r="A9" s="7"/>
      <c r="B9" s="8" t="s">
        <v>22</v>
      </c>
      <c r="C9" s="9" t="s">
        <v>13</v>
      </c>
      <c r="D9" s="10" t="s">
        <v>23</v>
      </c>
      <c r="E9" s="11" t="s">
        <v>15</v>
      </c>
      <c r="F9" s="19" t="s">
        <v>16</v>
      </c>
      <c r="G9" s="22">
        <v>2522000000</v>
      </c>
      <c r="H9" s="23">
        <v>332167351</v>
      </c>
      <c r="I9" s="14">
        <f t="shared" si="0"/>
        <v>2189832649</v>
      </c>
      <c r="J9" s="15">
        <f t="shared" si="1"/>
        <v>0.1317079107850912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41" ht="57.75" customHeight="1">
      <c r="A10" s="7"/>
      <c r="B10" s="8" t="s">
        <v>24</v>
      </c>
      <c r="C10" s="9" t="s">
        <v>13</v>
      </c>
      <c r="D10" s="10" t="s">
        <v>25</v>
      </c>
      <c r="E10" s="11" t="s">
        <v>15</v>
      </c>
      <c r="F10" s="19" t="s">
        <v>16</v>
      </c>
      <c r="G10" s="22">
        <v>1400000000</v>
      </c>
      <c r="H10" s="23">
        <v>313459796</v>
      </c>
      <c r="I10" s="14">
        <f t="shared" si="0"/>
        <v>1086540204</v>
      </c>
      <c r="J10" s="15">
        <f t="shared" si="1"/>
        <v>0.22389985428571429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41" ht="61.5" customHeight="1">
      <c r="A11" s="17"/>
      <c r="B11" s="18" t="s">
        <v>26</v>
      </c>
      <c r="C11" s="10" t="s">
        <v>27</v>
      </c>
      <c r="D11" s="10" t="s">
        <v>28</v>
      </c>
      <c r="E11" s="11" t="s">
        <v>15</v>
      </c>
      <c r="F11" s="19" t="s">
        <v>16</v>
      </c>
      <c r="G11" s="24">
        <v>746762000</v>
      </c>
      <c r="H11" s="25">
        <v>132223992</v>
      </c>
      <c r="I11" s="14">
        <f t="shared" si="0"/>
        <v>614538008</v>
      </c>
      <c r="J11" s="15">
        <f t="shared" si="1"/>
        <v>0.17706309640822646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ht="50.25" customHeight="1">
      <c r="A12" s="7"/>
      <c r="B12" s="8" t="s">
        <v>29</v>
      </c>
      <c r="C12" s="9" t="s">
        <v>13</v>
      </c>
      <c r="D12" s="10" t="s">
        <v>30</v>
      </c>
      <c r="E12" s="11" t="s">
        <v>15</v>
      </c>
      <c r="F12" s="19" t="s">
        <v>16</v>
      </c>
      <c r="G12" s="24">
        <v>57200000</v>
      </c>
      <c r="H12" s="26">
        <v>0</v>
      </c>
      <c r="I12" s="14">
        <f t="shared" si="0"/>
        <v>57200000</v>
      </c>
      <c r="J12" s="15">
        <v>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ht="59.25" customHeight="1">
      <c r="A13" s="7"/>
      <c r="B13" s="8" t="s">
        <v>31</v>
      </c>
      <c r="C13" s="9" t="s">
        <v>13</v>
      </c>
      <c r="D13" s="10" t="s">
        <v>32</v>
      </c>
      <c r="E13" s="11" t="s">
        <v>15</v>
      </c>
      <c r="F13" s="19" t="s">
        <v>16</v>
      </c>
      <c r="G13" s="22">
        <v>1000000000</v>
      </c>
      <c r="H13" s="23">
        <v>129286979</v>
      </c>
      <c r="I13" s="14">
        <f t="shared" si="0"/>
        <v>870713021</v>
      </c>
      <c r="J13" s="15">
        <f t="shared" ref="J13:J16" si="2">+H13/G13</f>
        <v>0.129286979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ht="45" customHeight="1">
      <c r="A14" s="7"/>
      <c r="B14" s="8" t="s">
        <v>33</v>
      </c>
      <c r="C14" s="27" t="s">
        <v>34</v>
      </c>
      <c r="D14" s="10" t="s">
        <v>35</v>
      </c>
      <c r="E14" s="11" t="s">
        <v>15</v>
      </c>
      <c r="F14" s="19" t="s">
        <v>16</v>
      </c>
      <c r="G14" s="20">
        <v>1000000000</v>
      </c>
      <c r="H14" s="23">
        <v>903033280</v>
      </c>
      <c r="I14" s="14">
        <f t="shared" si="0"/>
        <v>96966720</v>
      </c>
      <c r="J14" s="15">
        <f t="shared" si="2"/>
        <v>0.90303328000000005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ht="55.5" customHeight="1">
      <c r="A15" s="7"/>
      <c r="B15" s="8" t="s">
        <v>36</v>
      </c>
      <c r="C15" s="9" t="s">
        <v>13</v>
      </c>
      <c r="D15" s="10" t="s">
        <v>37</v>
      </c>
      <c r="E15" s="11" t="s">
        <v>15</v>
      </c>
      <c r="F15" s="12" t="s">
        <v>16</v>
      </c>
      <c r="G15" s="24">
        <v>1000000000</v>
      </c>
      <c r="H15" s="26">
        <v>39266412</v>
      </c>
      <c r="I15" s="14">
        <f t="shared" si="0"/>
        <v>960733588</v>
      </c>
      <c r="J15" s="15">
        <f t="shared" si="2"/>
        <v>3.9266412000000001E-2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ht="47.25" customHeight="1">
      <c r="A16" s="7"/>
      <c r="B16" s="8" t="s">
        <v>38</v>
      </c>
      <c r="C16" s="9" t="s">
        <v>13</v>
      </c>
      <c r="D16" s="10" t="s">
        <v>39</v>
      </c>
      <c r="E16" s="11" t="s">
        <v>15</v>
      </c>
      <c r="F16" s="19" t="s">
        <v>16</v>
      </c>
      <c r="G16" s="22">
        <v>250523560</v>
      </c>
      <c r="H16" s="23">
        <v>81240840</v>
      </c>
      <c r="I16" s="14">
        <f t="shared" si="0"/>
        <v>169282720</v>
      </c>
      <c r="J16" s="15">
        <f t="shared" si="2"/>
        <v>0.32428423099208714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ht="66" customHeight="1">
      <c r="A17" s="7"/>
      <c r="B17" s="8" t="s">
        <v>40</v>
      </c>
      <c r="C17" s="9" t="s">
        <v>20</v>
      </c>
      <c r="D17" s="10" t="s">
        <v>41</v>
      </c>
      <c r="E17" s="11" t="s">
        <v>15</v>
      </c>
      <c r="F17" s="19" t="s">
        <v>16</v>
      </c>
      <c r="G17" s="20">
        <v>1400000000</v>
      </c>
      <c r="H17" s="23">
        <v>0</v>
      </c>
      <c r="I17" s="14">
        <f t="shared" si="0"/>
        <v>1400000000</v>
      </c>
      <c r="J17" s="15">
        <v>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ht="57" customHeight="1">
      <c r="A18" s="7"/>
      <c r="B18" s="8" t="s">
        <v>42</v>
      </c>
      <c r="C18" s="27" t="s">
        <v>43</v>
      </c>
      <c r="D18" s="10" t="s">
        <v>44</v>
      </c>
      <c r="E18" s="11" t="s">
        <v>15</v>
      </c>
      <c r="F18" s="19" t="s">
        <v>16</v>
      </c>
      <c r="G18" s="22">
        <v>500000000</v>
      </c>
      <c r="H18" s="23">
        <v>92104872</v>
      </c>
      <c r="I18" s="14">
        <f t="shared" si="0"/>
        <v>407895128</v>
      </c>
      <c r="J18" s="15">
        <f t="shared" ref="J18:J19" si="3">+H18/G18</f>
        <v>0.18420974400000001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 ht="56.25" customHeight="1">
      <c r="A19" s="7"/>
      <c r="B19" s="8" t="s">
        <v>45</v>
      </c>
      <c r="C19" s="27" t="s">
        <v>46</v>
      </c>
      <c r="D19" s="10" t="s">
        <v>47</v>
      </c>
      <c r="E19" s="11" t="s">
        <v>15</v>
      </c>
      <c r="F19" s="19" t="s">
        <v>16</v>
      </c>
      <c r="G19" s="20">
        <v>3500000000</v>
      </c>
      <c r="H19" s="23">
        <v>1537451936</v>
      </c>
      <c r="I19" s="14">
        <f t="shared" si="0"/>
        <v>1962548064</v>
      </c>
      <c r="J19" s="15">
        <f t="shared" si="3"/>
        <v>0.43927198171428572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41" ht="48.75" customHeight="1">
      <c r="A20" s="7"/>
      <c r="B20" s="8" t="s">
        <v>48</v>
      </c>
      <c r="C20" s="27" t="s">
        <v>43</v>
      </c>
      <c r="D20" s="10" t="s">
        <v>49</v>
      </c>
      <c r="E20" s="28" t="s">
        <v>15</v>
      </c>
      <c r="F20" s="19" t="s">
        <v>16</v>
      </c>
      <c r="G20" s="24">
        <v>819810636</v>
      </c>
      <c r="H20" s="26">
        <v>0</v>
      </c>
      <c r="I20" s="14">
        <f t="shared" si="0"/>
        <v>819810636</v>
      </c>
      <c r="J20" s="15">
        <v>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41" ht="48" customHeight="1">
      <c r="A21" s="7"/>
      <c r="B21" s="29" t="s">
        <v>50</v>
      </c>
      <c r="C21" s="27" t="s">
        <v>51</v>
      </c>
      <c r="D21" s="10" t="s">
        <v>52</v>
      </c>
      <c r="E21" s="11" t="s">
        <v>15</v>
      </c>
      <c r="F21" s="19" t="s">
        <v>16</v>
      </c>
      <c r="G21" s="30">
        <v>857041886</v>
      </c>
      <c r="H21" s="23">
        <v>15496055</v>
      </c>
      <c r="I21" s="14">
        <f t="shared" si="0"/>
        <v>841545831</v>
      </c>
      <c r="J21" s="15">
        <f t="shared" ref="J21:J22" si="4">+H21/G21</f>
        <v>1.808086075270305E-2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41" ht="48" customHeight="1">
      <c r="A22" s="7"/>
      <c r="B22" s="8" t="s">
        <v>53</v>
      </c>
      <c r="C22" s="9" t="s">
        <v>20</v>
      </c>
      <c r="D22" s="10" t="s">
        <v>54</v>
      </c>
      <c r="E22" s="11" t="s">
        <v>15</v>
      </c>
      <c r="F22" s="19" t="s">
        <v>16</v>
      </c>
      <c r="G22" s="13">
        <v>120000000</v>
      </c>
      <c r="H22" s="26">
        <v>99603000</v>
      </c>
      <c r="I22" s="14">
        <f t="shared" si="0"/>
        <v>20397000</v>
      </c>
      <c r="J22" s="15">
        <f t="shared" si="4"/>
        <v>0.83002500000000001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41" ht="61.5" customHeight="1">
      <c r="A23" s="7"/>
      <c r="B23" s="8" t="s">
        <v>55</v>
      </c>
      <c r="C23" s="9" t="s">
        <v>56</v>
      </c>
      <c r="D23" s="10" t="s">
        <v>57</v>
      </c>
      <c r="E23" s="11" t="s">
        <v>15</v>
      </c>
      <c r="F23" s="19" t="s">
        <v>16</v>
      </c>
      <c r="G23" s="13">
        <v>1171898066</v>
      </c>
      <c r="H23" s="31">
        <v>0</v>
      </c>
      <c r="I23" s="14">
        <f t="shared" si="0"/>
        <v>1171898066</v>
      </c>
      <c r="J23" s="15">
        <v>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1:41" ht="76.5" customHeight="1">
      <c r="A24" s="7"/>
      <c r="B24" s="8" t="s">
        <v>58</v>
      </c>
      <c r="C24" s="9" t="s">
        <v>59</v>
      </c>
      <c r="D24" s="10" t="s">
        <v>60</v>
      </c>
      <c r="E24" s="11" t="s">
        <v>15</v>
      </c>
      <c r="F24" s="19" t="s">
        <v>16</v>
      </c>
      <c r="G24" s="13">
        <v>471938823</v>
      </c>
      <c r="H24" s="31">
        <v>0</v>
      </c>
      <c r="I24" s="14">
        <f t="shared" si="0"/>
        <v>471938823</v>
      </c>
      <c r="J24" s="15">
        <v>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41" ht="66.75" customHeight="1">
      <c r="A25" s="7"/>
      <c r="B25" s="32" t="s">
        <v>61</v>
      </c>
      <c r="C25" s="9" t="s">
        <v>56</v>
      </c>
      <c r="D25" s="10" t="s">
        <v>62</v>
      </c>
      <c r="E25" s="11" t="s">
        <v>15</v>
      </c>
      <c r="F25" s="19" t="s">
        <v>16</v>
      </c>
      <c r="G25" s="13">
        <v>645153986</v>
      </c>
      <c r="H25" s="33">
        <v>0</v>
      </c>
      <c r="I25" s="14">
        <f t="shared" si="0"/>
        <v>645153986</v>
      </c>
      <c r="J25" s="15">
        <v>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41" ht="66.75" customHeight="1">
      <c r="A26" s="34"/>
      <c r="B26" s="32" t="s">
        <v>63</v>
      </c>
      <c r="C26" s="9" t="s">
        <v>13</v>
      </c>
      <c r="D26" s="10" t="s">
        <v>64</v>
      </c>
      <c r="E26" s="11" t="s">
        <v>15</v>
      </c>
      <c r="F26" s="19" t="s">
        <v>16</v>
      </c>
      <c r="G26" s="35">
        <v>203000000</v>
      </c>
      <c r="H26" s="36">
        <v>0</v>
      </c>
      <c r="I26" s="14">
        <f t="shared" si="0"/>
        <v>203000000</v>
      </c>
      <c r="J26" s="15">
        <v>0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</row>
    <row r="27" spans="1:41" ht="21.75" customHeight="1">
      <c r="A27" s="34"/>
      <c r="B27" s="215" t="s">
        <v>65</v>
      </c>
      <c r="C27" s="216"/>
      <c r="D27" s="216"/>
      <c r="E27" s="216"/>
      <c r="F27" s="217"/>
      <c r="G27" s="37">
        <f t="shared" ref="G27:I27" si="5">SUM(G6:G26)</f>
        <v>19265328957</v>
      </c>
      <c r="H27" s="37">
        <f t="shared" si="5"/>
        <v>4150079114</v>
      </c>
      <c r="I27" s="37">
        <f t="shared" si="5"/>
        <v>15115249843</v>
      </c>
      <c r="J27" s="38">
        <f t="shared" ref="J27:J31" si="6">+H27/G27</f>
        <v>0.21541698681932347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</row>
    <row r="28" spans="1:41" ht="48.75" customHeight="1">
      <c r="A28" s="34"/>
      <c r="B28" s="18" t="s">
        <v>50</v>
      </c>
      <c r="C28" s="27" t="s">
        <v>51</v>
      </c>
      <c r="D28" s="10" t="s">
        <v>52</v>
      </c>
      <c r="E28" s="18" t="s">
        <v>15</v>
      </c>
      <c r="F28" s="12" t="s">
        <v>66</v>
      </c>
      <c r="G28" s="13">
        <v>1530000000</v>
      </c>
      <c r="H28" s="39">
        <v>651016373</v>
      </c>
      <c r="I28" s="14">
        <f t="shared" ref="I28:I29" si="7">+G28-H28</f>
        <v>878983627</v>
      </c>
      <c r="J28" s="15">
        <f t="shared" si="6"/>
        <v>0.42550089738562091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</row>
    <row r="29" spans="1:41" ht="48" customHeight="1">
      <c r="A29" s="34"/>
      <c r="B29" s="18" t="s">
        <v>50</v>
      </c>
      <c r="C29" s="27" t="s">
        <v>51</v>
      </c>
      <c r="D29" s="10" t="s">
        <v>52</v>
      </c>
      <c r="E29" s="18" t="s">
        <v>15</v>
      </c>
      <c r="F29" s="12" t="s">
        <v>67</v>
      </c>
      <c r="G29" s="13">
        <v>112958114</v>
      </c>
      <c r="H29" s="40"/>
      <c r="I29" s="14">
        <f t="shared" si="7"/>
        <v>112958114</v>
      </c>
      <c r="J29" s="15">
        <f t="shared" si="6"/>
        <v>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</row>
    <row r="30" spans="1:41" ht="29.25" customHeight="1">
      <c r="A30" s="34"/>
      <c r="B30" s="218" t="s">
        <v>68</v>
      </c>
      <c r="C30" s="219"/>
      <c r="D30" s="219"/>
      <c r="E30" s="219"/>
      <c r="F30" s="220"/>
      <c r="G30" s="41">
        <f t="shared" ref="G30:I30" si="8">+G29+G28</f>
        <v>1642958114</v>
      </c>
      <c r="H30" s="42">
        <f t="shared" si="8"/>
        <v>651016373</v>
      </c>
      <c r="I30" s="43">
        <f t="shared" si="8"/>
        <v>991941741</v>
      </c>
      <c r="J30" s="43">
        <f t="shared" si="6"/>
        <v>0.3962464821546875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</row>
    <row r="31" spans="1:41" ht="24.75" customHeight="1">
      <c r="A31" s="34"/>
      <c r="B31" s="218" t="s">
        <v>69</v>
      </c>
      <c r="C31" s="219"/>
      <c r="D31" s="219"/>
      <c r="E31" s="219"/>
      <c r="F31" s="220"/>
      <c r="G31" s="41">
        <f t="shared" ref="G31:I31" si="9">+G30+G27</f>
        <v>20908287071</v>
      </c>
      <c r="H31" s="42">
        <f t="shared" si="9"/>
        <v>4801095487</v>
      </c>
      <c r="I31" s="43">
        <f t="shared" si="9"/>
        <v>16107191584</v>
      </c>
      <c r="J31" s="43">
        <f t="shared" si="6"/>
        <v>0.22962643810545183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1" ht="11.25" customHeight="1">
      <c r="A32" s="34"/>
      <c r="B32" s="44"/>
      <c r="C32" s="44"/>
      <c r="D32" s="45"/>
      <c r="E32" s="45"/>
      <c r="F32" s="45"/>
      <c r="G32" s="46"/>
      <c r="H32" s="4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1" ht="15.75" customHeight="1">
      <c r="A33" s="34"/>
      <c r="B33" s="48" t="s">
        <v>70</v>
      </c>
      <c r="C33" s="44"/>
      <c r="D33" s="45"/>
      <c r="E33" s="45"/>
      <c r="F33" s="45"/>
      <c r="G33" s="46"/>
      <c r="H33" s="4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 ht="11.25" customHeight="1">
      <c r="A34" s="2"/>
      <c r="B34" s="3"/>
      <c r="C34" s="3"/>
      <c r="D34" s="49"/>
      <c r="E34" s="49"/>
      <c r="F34" s="49"/>
      <c r="G34" s="50"/>
      <c r="H34" s="5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1.25" customHeight="1">
      <c r="A35" s="2"/>
      <c r="B35" s="1"/>
      <c r="C35" s="1"/>
      <c r="D35" s="49"/>
      <c r="E35" s="49"/>
      <c r="F35" s="1"/>
      <c r="G35" s="50"/>
      <c r="H35" s="51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1.25" customHeight="1">
      <c r="A36" s="2"/>
      <c r="B36" s="3"/>
      <c r="C36" s="3"/>
      <c r="D36" s="49"/>
      <c r="E36" s="49"/>
      <c r="F36" s="49"/>
      <c r="G36" s="1"/>
      <c r="H36" s="51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1.25" customHeight="1">
      <c r="A37" s="2"/>
      <c r="B37" s="3"/>
      <c r="C37" s="3"/>
      <c r="D37" s="49"/>
      <c r="E37" s="49"/>
      <c r="F37" s="49"/>
      <c r="G37" s="50"/>
      <c r="H37" s="5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1.25" customHeight="1">
      <c r="A38" s="2"/>
      <c r="B38" s="3"/>
      <c r="C38" s="3"/>
      <c r="D38" s="49"/>
      <c r="E38" s="49"/>
      <c r="F38" s="49"/>
      <c r="G38" s="50"/>
      <c r="H38" s="5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1.25" customHeight="1">
      <c r="A39" s="2"/>
      <c r="B39" s="3"/>
      <c r="C39" s="3"/>
      <c r="D39" s="49"/>
      <c r="E39" s="49"/>
      <c r="F39" s="49"/>
      <c r="G39" s="50"/>
      <c r="H39" s="5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1.25" customHeight="1">
      <c r="A40" s="2"/>
      <c r="B40" s="3"/>
      <c r="C40" s="3"/>
      <c r="D40" s="49"/>
      <c r="E40" s="49"/>
      <c r="F40" s="49"/>
      <c r="G40" s="50"/>
      <c r="H40" s="5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1.25" customHeight="1">
      <c r="A41" s="2"/>
      <c r="B41" s="3"/>
      <c r="C41" s="3"/>
      <c r="D41" s="49"/>
      <c r="E41" s="49"/>
      <c r="F41" s="49"/>
      <c r="G41" s="50"/>
      <c r="H41" s="5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1.25" customHeight="1">
      <c r="A42" s="2"/>
      <c r="B42" s="3"/>
      <c r="C42" s="3"/>
      <c r="D42" s="49"/>
      <c r="E42" s="49"/>
      <c r="F42" s="49"/>
      <c r="G42" s="50"/>
      <c r="H42" s="5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1.25" customHeight="1">
      <c r="A43" s="2"/>
      <c r="B43" s="3"/>
      <c r="C43" s="3"/>
      <c r="D43" s="49"/>
      <c r="E43" s="49"/>
      <c r="F43" s="49"/>
      <c r="G43" s="50"/>
      <c r="H43" s="51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1.25" customHeight="1">
      <c r="A44" s="2"/>
      <c r="B44" s="3"/>
      <c r="C44" s="3"/>
      <c r="D44" s="49"/>
      <c r="E44" s="49"/>
      <c r="F44" s="49"/>
      <c r="G44" s="50"/>
      <c r="H44" s="5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1.25" customHeight="1">
      <c r="A45" s="2"/>
      <c r="B45" s="3"/>
      <c r="C45" s="3"/>
      <c r="D45" s="49"/>
      <c r="E45" s="49"/>
      <c r="F45" s="49"/>
      <c r="G45" s="50"/>
      <c r="H45" s="5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1.25" customHeight="1">
      <c r="A46" s="2"/>
      <c r="B46" s="3"/>
      <c r="C46" s="3"/>
      <c r="D46" s="49"/>
      <c r="E46" s="49"/>
      <c r="F46" s="49"/>
      <c r="G46" s="50"/>
      <c r="H46" s="5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1.25" customHeight="1">
      <c r="A47" s="2"/>
      <c r="B47" s="3"/>
      <c r="C47" s="3"/>
      <c r="D47" s="49"/>
      <c r="E47" s="49"/>
      <c r="F47" s="49"/>
      <c r="G47" s="50"/>
      <c r="H47" s="51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1.25" customHeight="1">
      <c r="A48" s="2"/>
      <c r="B48" s="3"/>
      <c r="C48" s="3"/>
      <c r="D48" s="49"/>
      <c r="E48" s="49"/>
      <c r="F48" s="49"/>
      <c r="G48" s="50"/>
      <c r="H48" s="5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1.25" customHeight="1">
      <c r="A49" s="2"/>
      <c r="B49" s="3"/>
      <c r="C49" s="3"/>
      <c r="D49" s="49"/>
      <c r="E49" s="49"/>
      <c r="F49" s="49"/>
      <c r="G49" s="50"/>
      <c r="H49" s="5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11.25" customHeight="1">
      <c r="A50" s="2"/>
      <c r="B50" s="3"/>
      <c r="C50" s="3"/>
      <c r="D50" s="49"/>
      <c r="E50" s="49"/>
      <c r="F50" s="49"/>
      <c r="G50" s="50"/>
      <c r="H50" s="5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11.25" customHeight="1">
      <c r="A51" s="2"/>
      <c r="B51" s="3"/>
      <c r="C51" s="3"/>
      <c r="D51" s="49"/>
      <c r="E51" s="49"/>
      <c r="F51" s="49"/>
      <c r="G51" s="50"/>
      <c r="H51" s="5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1.25" customHeight="1">
      <c r="A52" s="2"/>
      <c r="B52" s="3"/>
      <c r="C52" s="3"/>
      <c r="D52" s="49"/>
      <c r="E52" s="49"/>
      <c r="F52" s="49"/>
      <c r="G52" s="50"/>
      <c r="H52" s="5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1.25" customHeight="1">
      <c r="A53" s="2"/>
      <c r="B53" s="3"/>
      <c r="C53" s="3"/>
      <c r="D53" s="49"/>
      <c r="E53" s="49"/>
      <c r="F53" s="49"/>
      <c r="G53" s="50"/>
      <c r="H53" s="5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1.25" customHeight="1">
      <c r="A54" s="2"/>
      <c r="B54" s="3"/>
      <c r="C54" s="3"/>
      <c r="D54" s="49"/>
      <c r="E54" s="49"/>
      <c r="F54" s="49"/>
      <c r="G54" s="50"/>
      <c r="H54" s="51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1.25" customHeight="1">
      <c r="A55" s="2"/>
      <c r="B55" s="3"/>
      <c r="C55" s="3"/>
      <c r="D55" s="49"/>
      <c r="E55" s="49"/>
      <c r="F55" s="49"/>
      <c r="G55" s="50"/>
      <c r="H55" s="51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1.25" customHeight="1">
      <c r="A56" s="2"/>
      <c r="B56" s="3"/>
      <c r="C56" s="3"/>
      <c r="D56" s="49"/>
      <c r="E56" s="49"/>
      <c r="F56" s="49"/>
      <c r="G56" s="50"/>
      <c r="H56" s="51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1.25" customHeight="1">
      <c r="A57" s="2"/>
      <c r="B57" s="3"/>
      <c r="C57" s="3"/>
      <c r="D57" s="49"/>
      <c r="E57" s="49"/>
      <c r="F57" s="49"/>
      <c r="G57" s="50"/>
      <c r="H57" s="51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1.25" customHeight="1">
      <c r="A58" s="2"/>
      <c r="B58" s="3"/>
      <c r="C58" s="3"/>
      <c r="D58" s="49"/>
      <c r="E58" s="49"/>
      <c r="F58" s="49"/>
      <c r="G58" s="50"/>
      <c r="H58" s="51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1.25" customHeight="1">
      <c r="A59" s="2"/>
      <c r="B59" s="3"/>
      <c r="C59" s="3"/>
      <c r="D59" s="49"/>
      <c r="E59" s="49"/>
      <c r="F59" s="49"/>
      <c r="G59" s="50"/>
      <c r="H59" s="51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1.25" customHeight="1">
      <c r="A60" s="2"/>
      <c r="B60" s="3"/>
      <c r="C60" s="3"/>
      <c r="D60" s="49"/>
      <c r="E60" s="49"/>
      <c r="F60" s="49"/>
      <c r="G60" s="50"/>
      <c r="H60" s="51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1.25" customHeight="1">
      <c r="A61" s="2"/>
      <c r="B61" s="3"/>
      <c r="C61" s="3"/>
      <c r="D61" s="49"/>
      <c r="E61" s="49"/>
      <c r="F61" s="49"/>
      <c r="G61" s="50"/>
      <c r="H61" s="51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1.25" customHeight="1">
      <c r="A62" s="2"/>
      <c r="B62" s="3"/>
      <c r="C62" s="3"/>
      <c r="D62" s="49"/>
      <c r="E62" s="49"/>
      <c r="F62" s="49"/>
      <c r="G62" s="50"/>
      <c r="H62" s="51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1.25" customHeight="1">
      <c r="A63" s="2"/>
      <c r="B63" s="3"/>
      <c r="C63" s="3"/>
      <c r="D63" s="49"/>
      <c r="E63" s="49"/>
      <c r="F63" s="49"/>
      <c r="G63" s="50"/>
      <c r="H63" s="51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1.25" customHeight="1">
      <c r="A64" s="2"/>
      <c r="B64" s="3"/>
      <c r="C64" s="3"/>
      <c r="D64" s="49"/>
      <c r="E64" s="49"/>
      <c r="F64" s="49"/>
      <c r="G64" s="50"/>
      <c r="H64" s="51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1.25" customHeight="1">
      <c r="A65" s="2"/>
      <c r="B65" s="3"/>
      <c r="C65" s="3"/>
      <c r="D65" s="49"/>
      <c r="E65" s="49"/>
      <c r="F65" s="49"/>
      <c r="G65" s="50"/>
      <c r="H65" s="5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1.25" customHeight="1">
      <c r="A66" s="2"/>
      <c r="B66" s="3"/>
      <c r="C66" s="3"/>
      <c r="D66" s="49"/>
      <c r="E66" s="49"/>
      <c r="F66" s="49"/>
      <c r="G66" s="50"/>
      <c r="H66" s="51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1.25" customHeight="1">
      <c r="A67" s="2"/>
      <c r="B67" s="3"/>
      <c r="C67" s="3"/>
      <c r="D67" s="49"/>
      <c r="E67" s="49"/>
      <c r="F67" s="49"/>
      <c r="G67" s="50"/>
      <c r="H67" s="51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1.25" customHeight="1">
      <c r="A68" s="2"/>
      <c r="B68" s="3"/>
      <c r="C68" s="3"/>
      <c r="D68" s="49"/>
      <c r="E68" s="49"/>
      <c r="F68" s="49"/>
      <c r="G68" s="50"/>
      <c r="H68" s="51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1.25" customHeight="1">
      <c r="A69" s="2"/>
      <c r="B69" s="3"/>
      <c r="C69" s="3"/>
      <c r="D69" s="49"/>
      <c r="E69" s="49"/>
      <c r="F69" s="49"/>
      <c r="G69" s="50"/>
      <c r="H69" s="51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1.25" customHeight="1">
      <c r="A70" s="2"/>
      <c r="B70" s="3"/>
      <c r="C70" s="3"/>
      <c r="D70" s="49"/>
      <c r="E70" s="49"/>
      <c r="F70" s="49"/>
      <c r="G70" s="50"/>
      <c r="H70" s="51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1.25" customHeight="1">
      <c r="A71" s="2"/>
      <c r="B71" s="3"/>
      <c r="C71" s="3"/>
      <c r="D71" s="49"/>
      <c r="E71" s="49"/>
      <c r="F71" s="49"/>
      <c r="G71" s="50"/>
      <c r="H71" s="51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1.25" customHeight="1">
      <c r="A72" s="2"/>
      <c r="B72" s="3"/>
      <c r="C72" s="3"/>
      <c r="D72" s="49"/>
      <c r="E72" s="49"/>
      <c r="F72" s="49"/>
      <c r="G72" s="50"/>
      <c r="H72" s="51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1.25" customHeight="1">
      <c r="A73" s="2"/>
      <c r="B73" s="3"/>
      <c r="C73" s="3"/>
      <c r="D73" s="49"/>
      <c r="E73" s="49"/>
      <c r="F73" s="49"/>
      <c r="G73" s="50"/>
      <c r="H73" s="51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1.25" customHeight="1">
      <c r="A74" s="2"/>
      <c r="B74" s="3"/>
      <c r="C74" s="3"/>
      <c r="D74" s="49"/>
      <c r="E74" s="49"/>
      <c r="F74" s="49"/>
      <c r="G74" s="50"/>
      <c r="H74" s="51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1.25" customHeight="1">
      <c r="A75" s="2"/>
      <c r="B75" s="3"/>
      <c r="C75" s="3"/>
      <c r="D75" s="49"/>
      <c r="E75" s="49"/>
      <c r="F75" s="49"/>
      <c r="G75" s="50"/>
      <c r="H75" s="51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1.25" customHeight="1">
      <c r="A76" s="2"/>
      <c r="B76" s="3"/>
      <c r="C76" s="3"/>
      <c r="D76" s="49"/>
      <c r="E76" s="49"/>
      <c r="F76" s="49"/>
      <c r="G76" s="50"/>
      <c r="H76" s="51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1.25" customHeight="1">
      <c r="A77" s="2"/>
      <c r="B77" s="3"/>
      <c r="C77" s="3"/>
      <c r="D77" s="49"/>
      <c r="E77" s="49"/>
      <c r="F77" s="49"/>
      <c r="G77" s="50"/>
      <c r="H77" s="51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1.25" customHeight="1">
      <c r="A78" s="2"/>
      <c r="B78" s="3"/>
      <c r="C78" s="3"/>
      <c r="D78" s="49"/>
      <c r="E78" s="49"/>
      <c r="F78" s="49"/>
      <c r="G78" s="50"/>
      <c r="H78" s="5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1.25" customHeight="1">
      <c r="A79" s="2"/>
      <c r="B79" s="3"/>
      <c r="C79" s="3"/>
      <c r="D79" s="49"/>
      <c r="E79" s="49"/>
      <c r="F79" s="49"/>
      <c r="G79" s="50"/>
      <c r="H79" s="51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1.25" customHeight="1">
      <c r="A80" s="2"/>
      <c r="B80" s="3"/>
      <c r="C80" s="3"/>
      <c r="D80" s="49"/>
      <c r="E80" s="49"/>
      <c r="F80" s="49"/>
      <c r="G80" s="50"/>
      <c r="H80" s="51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1.25" customHeight="1">
      <c r="A81" s="2"/>
      <c r="B81" s="3"/>
      <c r="C81" s="3"/>
      <c r="D81" s="49"/>
      <c r="E81" s="49"/>
      <c r="F81" s="49"/>
      <c r="G81" s="50"/>
      <c r="H81" s="51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1.25" customHeight="1">
      <c r="A82" s="2"/>
      <c r="B82" s="3"/>
      <c r="C82" s="3"/>
      <c r="D82" s="49"/>
      <c r="E82" s="49"/>
      <c r="F82" s="49"/>
      <c r="G82" s="50"/>
      <c r="H82" s="51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1.25" customHeight="1">
      <c r="A83" s="2"/>
      <c r="B83" s="3"/>
      <c r="C83" s="3"/>
      <c r="D83" s="49"/>
      <c r="E83" s="49"/>
      <c r="F83" s="49"/>
      <c r="G83" s="50"/>
      <c r="H83" s="51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1.25" customHeight="1">
      <c r="A84" s="2"/>
      <c r="B84" s="3"/>
      <c r="C84" s="3"/>
      <c r="D84" s="49"/>
      <c r="E84" s="49"/>
      <c r="F84" s="49"/>
      <c r="G84" s="50"/>
      <c r="H84" s="5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1.25" customHeight="1">
      <c r="A85" s="2"/>
      <c r="B85" s="3"/>
      <c r="C85" s="3"/>
      <c r="D85" s="49"/>
      <c r="E85" s="49"/>
      <c r="F85" s="49"/>
      <c r="G85" s="50"/>
      <c r="H85" s="51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1.25" customHeight="1">
      <c r="A86" s="2"/>
      <c r="B86" s="3"/>
      <c r="C86" s="3"/>
      <c r="D86" s="49"/>
      <c r="E86" s="49"/>
      <c r="F86" s="49"/>
      <c r="G86" s="50"/>
      <c r="H86" s="51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1.25" customHeight="1">
      <c r="A87" s="2"/>
      <c r="B87" s="3"/>
      <c r="C87" s="3"/>
      <c r="D87" s="49"/>
      <c r="E87" s="49"/>
      <c r="F87" s="49"/>
      <c r="G87" s="50"/>
      <c r="H87" s="51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1.25" customHeight="1">
      <c r="A88" s="2"/>
      <c r="B88" s="3"/>
      <c r="C88" s="3"/>
      <c r="D88" s="49"/>
      <c r="E88" s="49"/>
      <c r="F88" s="49"/>
      <c r="G88" s="50"/>
      <c r="H88" s="51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1.25" customHeight="1">
      <c r="A89" s="2"/>
      <c r="B89" s="3"/>
      <c r="C89" s="3"/>
      <c r="D89" s="49"/>
      <c r="E89" s="49"/>
      <c r="F89" s="49"/>
      <c r="G89" s="50"/>
      <c r="H89" s="51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1.25" customHeight="1">
      <c r="A90" s="2"/>
      <c r="B90" s="3"/>
      <c r="C90" s="3"/>
      <c r="D90" s="49"/>
      <c r="E90" s="49"/>
      <c r="F90" s="49"/>
      <c r="G90" s="50"/>
      <c r="H90" s="51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1.25" customHeight="1">
      <c r="A91" s="2"/>
      <c r="B91" s="3"/>
      <c r="C91" s="3"/>
      <c r="D91" s="49"/>
      <c r="E91" s="49"/>
      <c r="F91" s="49"/>
      <c r="G91" s="50"/>
      <c r="H91" s="51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1.25" customHeight="1">
      <c r="A92" s="2"/>
      <c r="B92" s="3"/>
      <c r="C92" s="3"/>
      <c r="D92" s="49"/>
      <c r="E92" s="49"/>
      <c r="F92" s="49"/>
      <c r="G92" s="50"/>
      <c r="H92" s="51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1.25" customHeight="1">
      <c r="A93" s="2"/>
      <c r="B93" s="3"/>
      <c r="C93" s="3"/>
      <c r="D93" s="49"/>
      <c r="E93" s="49"/>
      <c r="F93" s="49"/>
      <c r="G93" s="50"/>
      <c r="H93" s="51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11.25" customHeight="1">
      <c r="A94" s="2"/>
      <c r="B94" s="3"/>
      <c r="C94" s="3"/>
      <c r="D94" s="49"/>
      <c r="E94" s="49"/>
      <c r="F94" s="49"/>
      <c r="G94" s="50"/>
      <c r="H94" s="51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1.25" customHeight="1">
      <c r="A95" s="2"/>
      <c r="B95" s="3"/>
      <c r="C95" s="3"/>
      <c r="D95" s="49"/>
      <c r="E95" s="49"/>
      <c r="F95" s="49"/>
      <c r="G95" s="50"/>
      <c r="H95" s="51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11.25" customHeight="1">
      <c r="A96" s="2"/>
      <c r="B96" s="3"/>
      <c r="C96" s="3"/>
      <c r="D96" s="49"/>
      <c r="E96" s="49"/>
      <c r="F96" s="49"/>
      <c r="G96" s="50"/>
      <c r="H96" s="51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11.25" customHeight="1">
      <c r="A97" s="2"/>
      <c r="B97" s="3"/>
      <c r="C97" s="3"/>
      <c r="D97" s="49"/>
      <c r="E97" s="49"/>
      <c r="F97" s="49"/>
      <c r="G97" s="50"/>
      <c r="H97" s="51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1.25" customHeight="1">
      <c r="A98" s="2"/>
      <c r="B98" s="3"/>
      <c r="C98" s="3"/>
      <c r="D98" s="49"/>
      <c r="E98" s="49"/>
      <c r="F98" s="49"/>
      <c r="G98" s="50"/>
      <c r="H98" s="51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1.25" customHeight="1">
      <c r="A99" s="2"/>
      <c r="B99" s="3"/>
      <c r="C99" s="3"/>
      <c r="D99" s="49"/>
      <c r="E99" s="49"/>
      <c r="F99" s="49"/>
      <c r="G99" s="50"/>
      <c r="H99" s="51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1.25" customHeight="1">
      <c r="A100" s="2"/>
      <c r="B100" s="3"/>
      <c r="C100" s="3"/>
      <c r="D100" s="49"/>
      <c r="E100" s="49"/>
      <c r="F100" s="49"/>
      <c r="G100" s="50"/>
      <c r="H100" s="51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1.25" customHeight="1">
      <c r="A101" s="2"/>
      <c r="B101" s="3"/>
      <c r="C101" s="3"/>
      <c r="D101" s="49"/>
      <c r="E101" s="49"/>
      <c r="F101" s="49"/>
      <c r="G101" s="50"/>
      <c r="H101" s="51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1.25" customHeight="1">
      <c r="A102" s="2"/>
      <c r="B102" s="3"/>
      <c r="C102" s="3"/>
      <c r="D102" s="49"/>
      <c r="E102" s="49"/>
      <c r="F102" s="49"/>
      <c r="G102" s="50"/>
      <c r="H102" s="51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1.25" customHeight="1">
      <c r="A103" s="2"/>
      <c r="B103" s="3"/>
      <c r="C103" s="3"/>
      <c r="D103" s="49"/>
      <c r="E103" s="49"/>
      <c r="F103" s="49"/>
      <c r="G103" s="50"/>
      <c r="H103" s="51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1.25" customHeight="1">
      <c r="A104" s="2"/>
      <c r="B104" s="3"/>
      <c r="C104" s="3"/>
      <c r="D104" s="49"/>
      <c r="E104" s="49"/>
      <c r="F104" s="49"/>
      <c r="G104" s="50"/>
      <c r="H104" s="51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1.25" customHeight="1">
      <c r="A105" s="2"/>
      <c r="B105" s="3"/>
      <c r="C105" s="3"/>
      <c r="D105" s="49"/>
      <c r="E105" s="49"/>
      <c r="F105" s="49"/>
      <c r="G105" s="50"/>
      <c r="H105" s="5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1.25" customHeight="1">
      <c r="A106" s="2"/>
      <c r="B106" s="3"/>
      <c r="C106" s="3"/>
      <c r="D106" s="49"/>
      <c r="E106" s="49"/>
      <c r="F106" s="49"/>
      <c r="G106" s="50"/>
      <c r="H106" s="51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1.25" customHeight="1">
      <c r="A107" s="2"/>
      <c r="B107" s="3"/>
      <c r="C107" s="3"/>
      <c r="D107" s="49"/>
      <c r="E107" s="49"/>
      <c r="F107" s="49"/>
      <c r="G107" s="50"/>
      <c r="H107" s="51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1.25" customHeight="1">
      <c r="A108" s="2"/>
      <c r="B108" s="3"/>
      <c r="C108" s="3"/>
      <c r="D108" s="49"/>
      <c r="E108" s="49"/>
      <c r="F108" s="49"/>
      <c r="G108" s="50"/>
      <c r="H108" s="51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1.25" customHeight="1">
      <c r="A109" s="2"/>
      <c r="B109" s="3"/>
      <c r="C109" s="3"/>
      <c r="D109" s="49"/>
      <c r="E109" s="49"/>
      <c r="F109" s="49"/>
      <c r="G109" s="50"/>
      <c r="H109" s="51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1.25" customHeight="1">
      <c r="A110" s="2"/>
      <c r="B110" s="3"/>
      <c r="C110" s="3"/>
      <c r="D110" s="49"/>
      <c r="E110" s="49"/>
      <c r="F110" s="49"/>
      <c r="G110" s="50"/>
      <c r="H110" s="51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1.25" customHeight="1">
      <c r="A111" s="2"/>
      <c r="B111" s="3"/>
      <c r="C111" s="3"/>
      <c r="D111" s="49"/>
      <c r="E111" s="49"/>
      <c r="F111" s="49"/>
      <c r="G111" s="50"/>
      <c r="H111" s="51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1.25" customHeight="1">
      <c r="A112" s="2"/>
      <c r="B112" s="3"/>
      <c r="C112" s="3"/>
      <c r="D112" s="49"/>
      <c r="E112" s="49"/>
      <c r="F112" s="49"/>
      <c r="G112" s="50"/>
      <c r="H112" s="5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1.25" customHeight="1">
      <c r="A113" s="2"/>
      <c r="B113" s="3"/>
      <c r="C113" s="3"/>
      <c r="D113" s="49"/>
      <c r="E113" s="49"/>
      <c r="F113" s="49"/>
      <c r="G113" s="50"/>
      <c r="H113" s="5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1.25" customHeight="1">
      <c r="A114" s="2"/>
      <c r="B114" s="3"/>
      <c r="C114" s="3"/>
      <c r="D114" s="49"/>
      <c r="E114" s="49"/>
      <c r="F114" s="49"/>
      <c r="G114" s="50"/>
      <c r="H114" s="51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1.25" customHeight="1">
      <c r="A115" s="2"/>
      <c r="B115" s="3"/>
      <c r="C115" s="3"/>
      <c r="D115" s="49"/>
      <c r="E115" s="49"/>
      <c r="F115" s="49"/>
      <c r="G115" s="50"/>
      <c r="H115" s="51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1.25" customHeight="1">
      <c r="A116" s="2"/>
      <c r="B116" s="3"/>
      <c r="C116" s="3"/>
      <c r="D116" s="49"/>
      <c r="E116" s="49"/>
      <c r="F116" s="49"/>
      <c r="G116" s="50"/>
      <c r="H116" s="51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1.25" customHeight="1">
      <c r="A117" s="2"/>
      <c r="B117" s="3"/>
      <c r="C117" s="3"/>
      <c r="D117" s="49"/>
      <c r="E117" s="49"/>
      <c r="F117" s="49"/>
      <c r="G117" s="50"/>
      <c r="H117" s="51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1.25" customHeight="1">
      <c r="A118" s="2"/>
      <c r="B118" s="3"/>
      <c r="C118" s="3"/>
      <c r="D118" s="49"/>
      <c r="E118" s="49"/>
      <c r="F118" s="49"/>
      <c r="G118" s="50"/>
      <c r="H118" s="51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1.25" customHeight="1">
      <c r="A119" s="2"/>
      <c r="B119" s="3"/>
      <c r="C119" s="3"/>
      <c r="D119" s="49"/>
      <c r="E119" s="49"/>
      <c r="F119" s="49"/>
      <c r="G119" s="50"/>
      <c r="H119" s="51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1.25" customHeight="1">
      <c r="A120" s="2"/>
      <c r="B120" s="3"/>
      <c r="C120" s="3"/>
      <c r="D120" s="49"/>
      <c r="E120" s="49"/>
      <c r="F120" s="49"/>
      <c r="G120" s="50"/>
      <c r="H120" s="51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1.25" customHeight="1">
      <c r="A121" s="2"/>
      <c r="B121" s="3"/>
      <c r="C121" s="3"/>
      <c r="D121" s="49"/>
      <c r="E121" s="49"/>
      <c r="F121" s="49"/>
      <c r="G121" s="50"/>
      <c r="H121" s="51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1.25" customHeight="1">
      <c r="A122" s="2"/>
      <c r="B122" s="3"/>
      <c r="C122" s="3"/>
      <c r="D122" s="49"/>
      <c r="E122" s="49"/>
      <c r="F122" s="49"/>
      <c r="G122" s="50"/>
      <c r="H122" s="51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1.25" customHeight="1">
      <c r="A123" s="2"/>
      <c r="B123" s="3"/>
      <c r="C123" s="3"/>
      <c r="D123" s="49"/>
      <c r="E123" s="49"/>
      <c r="F123" s="49"/>
      <c r="G123" s="50"/>
      <c r="H123" s="5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1.25" customHeight="1">
      <c r="A124" s="2"/>
      <c r="B124" s="3"/>
      <c r="C124" s="3"/>
      <c r="D124" s="49"/>
      <c r="E124" s="49"/>
      <c r="F124" s="49"/>
      <c r="G124" s="50"/>
      <c r="H124" s="5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1.25" customHeight="1">
      <c r="A125" s="2"/>
      <c r="B125" s="3"/>
      <c r="C125" s="3"/>
      <c r="D125" s="49"/>
      <c r="E125" s="49"/>
      <c r="F125" s="49"/>
      <c r="G125" s="50"/>
      <c r="H125" s="5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1.25" customHeight="1">
      <c r="A126" s="2"/>
      <c r="B126" s="3"/>
      <c r="C126" s="3"/>
      <c r="D126" s="49"/>
      <c r="E126" s="49"/>
      <c r="F126" s="49"/>
      <c r="G126" s="50"/>
      <c r="H126" s="5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1.25" customHeight="1">
      <c r="A127" s="2"/>
      <c r="B127" s="3"/>
      <c r="C127" s="3"/>
      <c r="D127" s="49"/>
      <c r="E127" s="49"/>
      <c r="F127" s="49"/>
      <c r="G127" s="50"/>
      <c r="H127" s="5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1.25" customHeight="1">
      <c r="A128" s="2"/>
      <c r="B128" s="3"/>
      <c r="C128" s="3"/>
      <c r="D128" s="49"/>
      <c r="E128" s="49"/>
      <c r="F128" s="49"/>
      <c r="G128" s="50"/>
      <c r="H128" s="5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1.25" customHeight="1">
      <c r="A129" s="2"/>
      <c r="B129" s="3"/>
      <c r="C129" s="3"/>
      <c r="D129" s="49"/>
      <c r="E129" s="49"/>
      <c r="F129" s="49"/>
      <c r="G129" s="50"/>
      <c r="H129" s="5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1.25" customHeight="1">
      <c r="A130" s="2"/>
      <c r="B130" s="3"/>
      <c r="C130" s="3"/>
      <c r="D130" s="49"/>
      <c r="E130" s="49"/>
      <c r="F130" s="49"/>
      <c r="G130" s="50"/>
      <c r="H130" s="5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1.25" customHeight="1">
      <c r="A131" s="2"/>
      <c r="B131" s="3"/>
      <c r="C131" s="3"/>
      <c r="D131" s="49"/>
      <c r="E131" s="49"/>
      <c r="F131" s="49"/>
      <c r="G131" s="50"/>
      <c r="H131" s="5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1.25" customHeight="1">
      <c r="A132" s="2"/>
      <c r="B132" s="3"/>
      <c r="C132" s="3"/>
      <c r="D132" s="49"/>
      <c r="E132" s="49"/>
      <c r="F132" s="49"/>
      <c r="G132" s="50"/>
      <c r="H132" s="5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1.25" customHeight="1">
      <c r="A133" s="2"/>
      <c r="B133" s="3"/>
      <c r="C133" s="3"/>
      <c r="D133" s="49"/>
      <c r="E133" s="49"/>
      <c r="F133" s="49"/>
      <c r="G133" s="50"/>
      <c r="H133" s="5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1.25" customHeight="1">
      <c r="A134" s="2"/>
      <c r="B134" s="3"/>
      <c r="C134" s="3"/>
      <c r="D134" s="49"/>
      <c r="E134" s="49"/>
      <c r="F134" s="49"/>
      <c r="G134" s="50"/>
      <c r="H134" s="5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1.25" customHeight="1">
      <c r="A135" s="2"/>
      <c r="B135" s="3"/>
      <c r="C135" s="3"/>
      <c r="D135" s="49"/>
      <c r="E135" s="49"/>
      <c r="F135" s="49"/>
      <c r="G135" s="50"/>
      <c r="H135" s="5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1.25" customHeight="1">
      <c r="A136" s="2"/>
      <c r="B136" s="3"/>
      <c r="C136" s="3"/>
      <c r="D136" s="49"/>
      <c r="E136" s="49"/>
      <c r="F136" s="49"/>
      <c r="G136" s="50"/>
      <c r="H136" s="5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1.25" customHeight="1">
      <c r="A137" s="2"/>
      <c r="B137" s="3"/>
      <c r="C137" s="3"/>
      <c r="D137" s="49"/>
      <c r="E137" s="49"/>
      <c r="F137" s="49"/>
      <c r="G137" s="50"/>
      <c r="H137" s="5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1.25" customHeight="1">
      <c r="A138" s="2"/>
      <c r="B138" s="3"/>
      <c r="C138" s="3"/>
      <c r="D138" s="49"/>
      <c r="E138" s="49"/>
      <c r="F138" s="49"/>
      <c r="G138" s="50"/>
      <c r="H138" s="5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1.25" customHeight="1">
      <c r="A139" s="2"/>
      <c r="B139" s="3"/>
      <c r="C139" s="3"/>
      <c r="D139" s="49"/>
      <c r="E139" s="49"/>
      <c r="F139" s="49"/>
      <c r="G139" s="50"/>
      <c r="H139" s="5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1.25" customHeight="1">
      <c r="A140" s="2"/>
      <c r="B140" s="3"/>
      <c r="C140" s="3"/>
      <c r="D140" s="49"/>
      <c r="E140" s="49"/>
      <c r="F140" s="49"/>
      <c r="G140" s="50"/>
      <c r="H140" s="5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1.25" customHeight="1">
      <c r="A141" s="2"/>
      <c r="B141" s="3"/>
      <c r="C141" s="3"/>
      <c r="D141" s="49"/>
      <c r="E141" s="49"/>
      <c r="F141" s="49"/>
      <c r="G141" s="50"/>
      <c r="H141" s="5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1.25" customHeight="1">
      <c r="A142" s="2"/>
      <c r="B142" s="3"/>
      <c r="C142" s="3"/>
      <c r="D142" s="49"/>
      <c r="E142" s="49"/>
      <c r="F142" s="49"/>
      <c r="G142" s="50"/>
      <c r="H142" s="5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1.25" customHeight="1">
      <c r="A143" s="2"/>
      <c r="B143" s="3"/>
      <c r="C143" s="3"/>
      <c r="D143" s="49"/>
      <c r="E143" s="49"/>
      <c r="F143" s="49"/>
      <c r="G143" s="50"/>
      <c r="H143" s="5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1.25" customHeight="1">
      <c r="A144" s="2"/>
      <c r="B144" s="3"/>
      <c r="C144" s="3"/>
      <c r="D144" s="49"/>
      <c r="E144" s="49"/>
      <c r="F144" s="49"/>
      <c r="G144" s="50"/>
      <c r="H144" s="5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1.25" customHeight="1">
      <c r="A145" s="2"/>
      <c r="B145" s="3"/>
      <c r="C145" s="3"/>
      <c r="D145" s="49"/>
      <c r="E145" s="49"/>
      <c r="F145" s="49"/>
      <c r="G145" s="50"/>
      <c r="H145" s="5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1.25" customHeight="1">
      <c r="A146" s="2"/>
      <c r="B146" s="3"/>
      <c r="C146" s="3"/>
      <c r="D146" s="49"/>
      <c r="E146" s="49"/>
      <c r="F146" s="49"/>
      <c r="G146" s="50"/>
      <c r="H146" s="5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1.25" customHeight="1">
      <c r="A147" s="2"/>
      <c r="B147" s="3"/>
      <c r="C147" s="3"/>
      <c r="D147" s="49"/>
      <c r="E147" s="49"/>
      <c r="F147" s="49"/>
      <c r="G147" s="50"/>
      <c r="H147" s="5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1.25" customHeight="1">
      <c r="A148" s="2"/>
      <c r="B148" s="3"/>
      <c r="C148" s="3"/>
      <c r="D148" s="49"/>
      <c r="E148" s="49"/>
      <c r="F148" s="49"/>
      <c r="G148" s="50"/>
      <c r="H148" s="5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1.25" customHeight="1">
      <c r="A149" s="2"/>
      <c r="B149" s="3"/>
      <c r="C149" s="3"/>
      <c r="D149" s="49"/>
      <c r="E149" s="49"/>
      <c r="F149" s="49"/>
      <c r="G149" s="50"/>
      <c r="H149" s="5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1.25" customHeight="1">
      <c r="A150" s="2"/>
      <c r="B150" s="3"/>
      <c r="C150" s="3"/>
      <c r="D150" s="49"/>
      <c r="E150" s="49"/>
      <c r="F150" s="49"/>
      <c r="G150" s="50"/>
      <c r="H150" s="5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1.25" customHeight="1">
      <c r="A151" s="2"/>
      <c r="B151" s="3"/>
      <c r="C151" s="3"/>
      <c r="D151" s="49"/>
      <c r="E151" s="49"/>
      <c r="F151" s="49"/>
      <c r="G151" s="50"/>
      <c r="H151" s="5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1.25" customHeight="1">
      <c r="A152" s="2"/>
      <c r="B152" s="3"/>
      <c r="C152" s="3"/>
      <c r="D152" s="49"/>
      <c r="E152" s="49"/>
      <c r="F152" s="49"/>
      <c r="G152" s="50"/>
      <c r="H152" s="5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1.25" customHeight="1">
      <c r="A153" s="2"/>
      <c r="B153" s="3"/>
      <c r="C153" s="3"/>
      <c r="D153" s="49"/>
      <c r="E153" s="49"/>
      <c r="F153" s="49"/>
      <c r="G153" s="50"/>
      <c r="H153" s="5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1.25" customHeight="1">
      <c r="A154" s="2"/>
      <c r="B154" s="3"/>
      <c r="C154" s="3"/>
      <c r="D154" s="49"/>
      <c r="E154" s="49"/>
      <c r="F154" s="49"/>
      <c r="G154" s="50"/>
      <c r="H154" s="5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1.25" customHeight="1">
      <c r="A155" s="2"/>
      <c r="B155" s="3"/>
      <c r="C155" s="3"/>
      <c r="D155" s="49"/>
      <c r="E155" s="49"/>
      <c r="F155" s="49"/>
      <c r="G155" s="50"/>
      <c r="H155" s="5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1.25" customHeight="1">
      <c r="A156" s="2"/>
      <c r="B156" s="3"/>
      <c r="C156" s="3"/>
      <c r="D156" s="49"/>
      <c r="E156" s="49"/>
      <c r="F156" s="49"/>
      <c r="G156" s="50"/>
      <c r="H156" s="5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1.25" customHeight="1">
      <c r="A157" s="2"/>
      <c r="B157" s="3"/>
      <c r="C157" s="3"/>
      <c r="D157" s="49"/>
      <c r="E157" s="49"/>
      <c r="F157" s="49"/>
      <c r="G157" s="50"/>
      <c r="H157" s="5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1.25" customHeight="1">
      <c r="A158" s="2"/>
      <c r="B158" s="3"/>
      <c r="C158" s="3"/>
      <c r="D158" s="49"/>
      <c r="E158" s="49"/>
      <c r="F158" s="49"/>
      <c r="G158" s="50"/>
      <c r="H158" s="5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1.25" customHeight="1">
      <c r="A159" s="2"/>
      <c r="B159" s="3"/>
      <c r="C159" s="3"/>
      <c r="D159" s="49"/>
      <c r="E159" s="49"/>
      <c r="F159" s="49"/>
      <c r="G159" s="50"/>
      <c r="H159" s="5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1.25" customHeight="1">
      <c r="A160" s="2"/>
      <c r="B160" s="3"/>
      <c r="C160" s="3"/>
      <c r="D160" s="49"/>
      <c r="E160" s="49"/>
      <c r="F160" s="49"/>
      <c r="G160" s="50"/>
      <c r="H160" s="5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1.25" customHeight="1">
      <c r="A161" s="2"/>
      <c r="B161" s="3"/>
      <c r="C161" s="3"/>
      <c r="D161" s="49"/>
      <c r="E161" s="49"/>
      <c r="F161" s="49"/>
      <c r="G161" s="50"/>
      <c r="H161" s="5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1.25" customHeight="1">
      <c r="A162" s="2"/>
      <c r="B162" s="3"/>
      <c r="C162" s="3"/>
      <c r="D162" s="49"/>
      <c r="E162" s="49"/>
      <c r="F162" s="49"/>
      <c r="G162" s="50"/>
      <c r="H162" s="5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1.25" customHeight="1">
      <c r="A163" s="2"/>
      <c r="B163" s="3"/>
      <c r="C163" s="3"/>
      <c r="D163" s="49"/>
      <c r="E163" s="49"/>
      <c r="F163" s="49"/>
      <c r="G163" s="50"/>
      <c r="H163" s="5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1.25" customHeight="1">
      <c r="A164" s="2"/>
      <c r="B164" s="3"/>
      <c r="C164" s="3"/>
      <c r="D164" s="49"/>
      <c r="E164" s="49"/>
      <c r="F164" s="49"/>
      <c r="G164" s="50"/>
      <c r="H164" s="5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1.25" customHeight="1">
      <c r="A165" s="2"/>
      <c r="B165" s="3"/>
      <c r="C165" s="3"/>
      <c r="D165" s="49"/>
      <c r="E165" s="49"/>
      <c r="F165" s="49"/>
      <c r="G165" s="50"/>
      <c r="H165" s="5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1.25" customHeight="1">
      <c r="A166" s="2"/>
      <c r="B166" s="3"/>
      <c r="C166" s="3"/>
      <c r="D166" s="49"/>
      <c r="E166" s="49"/>
      <c r="F166" s="49"/>
      <c r="G166" s="50"/>
      <c r="H166" s="5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1.25" customHeight="1">
      <c r="A167" s="2"/>
      <c r="B167" s="3"/>
      <c r="C167" s="3"/>
      <c r="D167" s="49"/>
      <c r="E167" s="49"/>
      <c r="F167" s="49"/>
      <c r="G167" s="50"/>
      <c r="H167" s="5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1.25" customHeight="1">
      <c r="A168" s="2"/>
      <c r="B168" s="3"/>
      <c r="C168" s="3"/>
      <c r="D168" s="49"/>
      <c r="E168" s="49"/>
      <c r="F168" s="49"/>
      <c r="G168" s="50"/>
      <c r="H168" s="5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1.25" customHeight="1">
      <c r="A169" s="2"/>
      <c r="B169" s="3"/>
      <c r="C169" s="3"/>
      <c r="D169" s="49"/>
      <c r="E169" s="49"/>
      <c r="F169" s="49"/>
      <c r="G169" s="50"/>
      <c r="H169" s="5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1.25" customHeight="1">
      <c r="A170" s="2"/>
      <c r="B170" s="3"/>
      <c r="C170" s="3"/>
      <c r="D170" s="49"/>
      <c r="E170" s="49"/>
      <c r="F170" s="49"/>
      <c r="G170" s="50"/>
      <c r="H170" s="5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1.25" customHeight="1">
      <c r="A171" s="2"/>
      <c r="B171" s="3"/>
      <c r="C171" s="3"/>
      <c r="D171" s="49"/>
      <c r="E171" s="49"/>
      <c r="F171" s="49"/>
      <c r="G171" s="50"/>
      <c r="H171" s="5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1.25" customHeight="1">
      <c r="A172" s="2"/>
      <c r="B172" s="3"/>
      <c r="C172" s="3"/>
      <c r="D172" s="49"/>
      <c r="E172" s="49"/>
      <c r="F172" s="49"/>
      <c r="G172" s="50"/>
      <c r="H172" s="5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1.25" customHeight="1">
      <c r="A173" s="2"/>
      <c r="B173" s="3"/>
      <c r="C173" s="3"/>
      <c r="D173" s="49"/>
      <c r="E173" s="49"/>
      <c r="F173" s="49"/>
      <c r="G173" s="50"/>
      <c r="H173" s="5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1.25" customHeight="1">
      <c r="A174" s="2"/>
      <c r="B174" s="3"/>
      <c r="C174" s="3"/>
      <c r="D174" s="49"/>
      <c r="E174" s="49"/>
      <c r="F174" s="49"/>
      <c r="G174" s="50"/>
      <c r="H174" s="5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1.25" customHeight="1">
      <c r="A175" s="2"/>
      <c r="B175" s="3"/>
      <c r="C175" s="3"/>
      <c r="D175" s="49"/>
      <c r="E175" s="49"/>
      <c r="F175" s="49"/>
      <c r="G175" s="50"/>
      <c r="H175" s="5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1.25" customHeight="1">
      <c r="A176" s="2"/>
      <c r="B176" s="3"/>
      <c r="C176" s="3"/>
      <c r="D176" s="49"/>
      <c r="E176" s="49"/>
      <c r="F176" s="49"/>
      <c r="G176" s="50"/>
      <c r="H176" s="5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1.25" customHeight="1">
      <c r="A177" s="2"/>
      <c r="B177" s="3"/>
      <c r="C177" s="3"/>
      <c r="D177" s="49"/>
      <c r="E177" s="49"/>
      <c r="F177" s="49"/>
      <c r="G177" s="50"/>
      <c r="H177" s="5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1.25" customHeight="1">
      <c r="A178" s="2"/>
      <c r="B178" s="3"/>
      <c r="C178" s="3"/>
      <c r="D178" s="49"/>
      <c r="E178" s="49"/>
      <c r="F178" s="49"/>
      <c r="G178" s="50"/>
      <c r="H178" s="5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1.25" customHeight="1">
      <c r="A179" s="2"/>
      <c r="B179" s="3"/>
      <c r="C179" s="3"/>
      <c r="D179" s="49"/>
      <c r="E179" s="49"/>
      <c r="F179" s="49"/>
      <c r="G179" s="50"/>
      <c r="H179" s="5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1.25" customHeight="1">
      <c r="A180" s="2"/>
      <c r="B180" s="3"/>
      <c r="C180" s="3"/>
      <c r="D180" s="49"/>
      <c r="E180" s="49"/>
      <c r="F180" s="49"/>
      <c r="G180" s="50"/>
      <c r="H180" s="5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1.25" customHeight="1">
      <c r="A181" s="2"/>
      <c r="B181" s="3"/>
      <c r="C181" s="3"/>
      <c r="D181" s="49"/>
      <c r="E181" s="49"/>
      <c r="F181" s="49"/>
      <c r="G181" s="50"/>
      <c r="H181" s="5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1.25" customHeight="1">
      <c r="A182" s="2"/>
      <c r="B182" s="3"/>
      <c r="C182" s="3"/>
      <c r="D182" s="49"/>
      <c r="E182" s="49"/>
      <c r="F182" s="49"/>
      <c r="G182" s="50"/>
      <c r="H182" s="5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1.25" customHeight="1">
      <c r="A183" s="2"/>
      <c r="B183" s="3"/>
      <c r="C183" s="3"/>
      <c r="D183" s="49"/>
      <c r="E183" s="49"/>
      <c r="F183" s="49"/>
      <c r="G183" s="50"/>
      <c r="H183" s="5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1.25" customHeight="1">
      <c r="A184" s="2"/>
      <c r="B184" s="3"/>
      <c r="C184" s="3"/>
      <c r="D184" s="49"/>
      <c r="E184" s="49"/>
      <c r="F184" s="49"/>
      <c r="G184" s="50"/>
      <c r="H184" s="5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1.25" customHeight="1">
      <c r="A185" s="2"/>
      <c r="B185" s="3"/>
      <c r="C185" s="3"/>
      <c r="D185" s="49"/>
      <c r="E185" s="49"/>
      <c r="F185" s="49"/>
      <c r="G185" s="50"/>
      <c r="H185" s="5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1.25" customHeight="1">
      <c r="A186" s="2"/>
      <c r="B186" s="3"/>
      <c r="C186" s="3"/>
      <c r="D186" s="49"/>
      <c r="E186" s="49"/>
      <c r="F186" s="49"/>
      <c r="G186" s="50"/>
      <c r="H186" s="5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1.25" customHeight="1">
      <c r="A187" s="2"/>
      <c r="B187" s="3"/>
      <c r="C187" s="3"/>
      <c r="D187" s="49"/>
      <c r="E187" s="49"/>
      <c r="F187" s="49"/>
      <c r="G187" s="50"/>
      <c r="H187" s="5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1.25" customHeight="1">
      <c r="A188" s="2"/>
      <c r="B188" s="3"/>
      <c r="C188" s="3"/>
      <c r="D188" s="49"/>
      <c r="E188" s="49"/>
      <c r="F188" s="49"/>
      <c r="G188" s="50"/>
      <c r="H188" s="5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1.25" customHeight="1">
      <c r="A189" s="2"/>
      <c r="B189" s="3"/>
      <c r="C189" s="3"/>
      <c r="D189" s="49"/>
      <c r="E189" s="49"/>
      <c r="F189" s="49"/>
      <c r="G189" s="50"/>
      <c r="H189" s="5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1.25" customHeight="1">
      <c r="A190" s="2"/>
      <c r="B190" s="3"/>
      <c r="C190" s="3"/>
      <c r="D190" s="49"/>
      <c r="E190" s="49"/>
      <c r="F190" s="49"/>
      <c r="G190" s="50"/>
      <c r="H190" s="5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1.25" customHeight="1">
      <c r="A191" s="2"/>
      <c r="B191" s="3"/>
      <c r="C191" s="3"/>
      <c r="D191" s="49"/>
      <c r="E191" s="49"/>
      <c r="F191" s="49"/>
      <c r="G191" s="50"/>
      <c r="H191" s="5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1.25" customHeight="1">
      <c r="A192" s="2"/>
      <c r="B192" s="3"/>
      <c r="C192" s="3"/>
      <c r="D192" s="49"/>
      <c r="E192" s="49"/>
      <c r="F192" s="49"/>
      <c r="G192" s="50"/>
      <c r="H192" s="5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1.25" customHeight="1">
      <c r="A193" s="2"/>
      <c r="B193" s="3"/>
      <c r="C193" s="3"/>
      <c r="D193" s="49"/>
      <c r="E193" s="49"/>
      <c r="F193" s="49"/>
      <c r="G193" s="50"/>
      <c r="H193" s="5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1.25" customHeight="1">
      <c r="A194" s="2"/>
      <c r="B194" s="3"/>
      <c r="C194" s="3"/>
      <c r="D194" s="49"/>
      <c r="E194" s="49"/>
      <c r="F194" s="49"/>
      <c r="G194" s="50"/>
      <c r="H194" s="5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1.25" customHeight="1">
      <c r="A195" s="2"/>
      <c r="B195" s="3"/>
      <c r="C195" s="3"/>
      <c r="D195" s="49"/>
      <c r="E195" s="49"/>
      <c r="F195" s="49"/>
      <c r="G195" s="50"/>
      <c r="H195" s="5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1.25" customHeight="1">
      <c r="A196" s="2"/>
      <c r="B196" s="3"/>
      <c r="C196" s="3"/>
      <c r="D196" s="49"/>
      <c r="E196" s="49"/>
      <c r="F196" s="49"/>
      <c r="G196" s="50"/>
      <c r="H196" s="5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1.25" customHeight="1">
      <c r="A197" s="2"/>
      <c r="B197" s="3"/>
      <c r="C197" s="3"/>
      <c r="D197" s="49"/>
      <c r="E197" s="49"/>
      <c r="F197" s="49"/>
      <c r="G197" s="50"/>
      <c r="H197" s="5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1.25" customHeight="1">
      <c r="A198" s="2"/>
      <c r="B198" s="3"/>
      <c r="C198" s="3"/>
      <c r="D198" s="49"/>
      <c r="E198" s="49"/>
      <c r="F198" s="49"/>
      <c r="G198" s="50"/>
      <c r="H198" s="5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1.25" customHeight="1">
      <c r="A199" s="2"/>
      <c r="B199" s="3"/>
      <c r="C199" s="3"/>
      <c r="D199" s="49"/>
      <c r="E199" s="49"/>
      <c r="F199" s="49"/>
      <c r="G199" s="50"/>
      <c r="H199" s="5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1.25" customHeight="1">
      <c r="A200" s="2"/>
      <c r="B200" s="3"/>
      <c r="C200" s="3"/>
      <c r="D200" s="49"/>
      <c r="E200" s="49"/>
      <c r="F200" s="49"/>
      <c r="G200" s="50"/>
      <c r="H200" s="5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1.25" customHeight="1">
      <c r="A201" s="2"/>
      <c r="B201" s="3"/>
      <c r="C201" s="3"/>
      <c r="D201" s="49"/>
      <c r="E201" s="49"/>
      <c r="F201" s="49"/>
      <c r="G201" s="50"/>
      <c r="H201" s="5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1.25" customHeight="1">
      <c r="A202" s="2"/>
      <c r="B202" s="3"/>
      <c r="C202" s="3"/>
      <c r="D202" s="49"/>
      <c r="E202" s="49"/>
      <c r="F202" s="49"/>
      <c r="G202" s="50"/>
      <c r="H202" s="5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1.25" customHeight="1">
      <c r="A203" s="2"/>
      <c r="B203" s="3"/>
      <c r="C203" s="3"/>
      <c r="D203" s="49"/>
      <c r="E203" s="49"/>
      <c r="F203" s="49"/>
      <c r="G203" s="50"/>
      <c r="H203" s="5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1.25" customHeight="1">
      <c r="A204" s="2"/>
      <c r="B204" s="3"/>
      <c r="C204" s="3"/>
      <c r="D204" s="49"/>
      <c r="E204" s="49"/>
      <c r="F204" s="49"/>
      <c r="G204" s="50"/>
      <c r="H204" s="5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1.25" customHeight="1">
      <c r="A205" s="2"/>
      <c r="B205" s="3"/>
      <c r="C205" s="3"/>
      <c r="D205" s="49"/>
      <c r="E205" s="49"/>
      <c r="F205" s="49"/>
      <c r="G205" s="50"/>
      <c r="H205" s="5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1.25" customHeight="1">
      <c r="A206" s="2"/>
      <c r="B206" s="3"/>
      <c r="C206" s="3"/>
      <c r="D206" s="49"/>
      <c r="E206" s="49"/>
      <c r="F206" s="49"/>
      <c r="G206" s="50"/>
      <c r="H206" s="5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1.25" customHeight="1">
      <c r="A207" s="2"/>
      <c r="B207" s="3"/>
      <c r="C207" s="3"/>
      <c r="D207" s="49"/>
      <c r="E207" s="49"/>
      <c r="F207" s="49"/>
      <c r="G207" s="50"/>
      <c r="H207" s="5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1.25" customHeight="1">
      <c r="A208" s="2"/>
      <c r="B208" s="3"/>
      <c r="C208" s="3"/>
      <c r="D208" s="49"/>
      <c r="E208" s="49"/>
      <c r="F208" s="49"/>
      <c r="G208" s="50"/>
      <c r="H208" s="5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1.25" customHeight="1">
      <c r="A209" s="2"/>
      <c r="B209" s="3"/>
      <c r="C209" s="3"/>
      <c r="D209" s="49"/>
      <c r="E209" s="49"/>
      <c r="F209" s="49"/>
      <c r="G209" s="50"/>
      <c r="H209" s="5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:4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:4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:4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7">
    <mergeCell ref="B30:F30"/>
    <mergeCell ref="B31:F31"/>
    <mergeCell ref="B2:D4"/>
    <mergeCell ref="E2:H2"/>
    <mergeCell ref="E3:H3"/>
    <mergeCell ref="E4:H4"/>
    <mergeCell ref="B27:F27"/>
  </mergeCells>
  <printOptions horizontalCentered="1"/>
  <pageMargins left="0.19685039370078741" right="0.19685039370078741" top="0.47244094488188981" bottom="7.874015748031496E-2" header="0" footer="0"/>
  <pageSetup orientation="landscape"/>
  <headerFooter>
    <oddHeader>&amp;C&amp;A</oddHeader>
    <oddFooter>&amp;CPágina &amp;P</oddFooter>
  </headerFooter>
  <rowBreaks count="1" manualBreakCount="1">
    <brk id="26" man="1"/>
  </rowBreaks>
  <colBreaks count="1" manualBreakCount="1">
    <brk id="8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8CCE4"/>
  </sheetPr>
  <dimension ref="A2:AH993"/>
  <sheetViews>
    <sheetView showGridLines="0" workbookViewId="0">
      <pane xSplit="18" ySplit="5" topLeftCell="S24" activePane="bottomRight" state="frozen"/>
      <selection pane="topRight" activeCell="S1" sqref="S1"/>
      <selection pane="bottomLeft" activeCell="A6" sqref="A6"/>
      <selection pane="bottomRight" activeCell="S6" sqref="S6"/>
    </sheetView>
  </sheetViews>
  <sheetFormatPr baseColWidth="10" defaultColWidth="14.42578125" defaultRowHeight="15" customHeight="1"/>
  <cols>
    <col min="1" max="1" width="3.7109375" customWidth="1"/>
    <col min="2" max="2" width="17.42578125" customWidth="1"/>
    <col min="3" max="3" width="16" customWidth="1"/>
    <col min="4" max="4" width="38.42578125" customWidth="1"/>
    <col min="5" max="5" width="12.28515625" customWidth="1"/>
    <col min="6" max="6" width="14.140625" customWidth="1"/>
    <col min="7" max="7" width="16" customWidth="1"/>
    <col min="8" max="8" width="14.140625" customWidth="1"/>
    <col min="9" max="9" width="16" customWidth="1"/>
    <col min="10" max="10" width="13.140625" customWidth="1"/>
    <col min="11" max="15" width="3.7109375" customWidth="1"/>
    <col min="16" max="18" width="3.42578125" customWidth="1"/>
    <col min="19" max="34" width="9.140625" customWidth="1"/>
  </cols>
  <sheetData>
    <row r="2" spans="1:34" ht="11.25" customHeight="1">
      <c r="A2" s="52"/>
      <c r="B2" s="52"/>
      <c r="C2" s="52"/>
      <c r="D2" s="212" t="s">
        <v>0</v>
      </c>
      <c r="E2" s="211"/>
      <c r="F2" s="211"/>
      <c r="G2" s="211"/>
      <c r="H2" s="211"/>
      <c r="I2" s="211"/>
      <c r="J2" s="211"/>
      <c r="K2" s="52"/>
      <c r="L2" s="52"/>
      <c r="M2" s="52"/>
      <c r="N2" s="52"/>
      <c r="O2" s="52"/>
      <c r="P2" s="52"/>
      <c r="Q2" s="52"/>
      <c r="R2" s="52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4" ht="22.5" customHeight="1">
      <c r="A3" s="52"/>
      <c r="B3" s="52"/>
      <c r="C3" s="52"/>
      <c r="D3" s="212" t="s">
        <v>1</v>
      </c>
      <c r="E3" s="211"/>
      <c r="F3" s="211"/>
      <c r="G3" s="211"/>
      <c r="H3" s="211"/>
      <c r="I3" s="211"/>
      <c r="J3" s="211"/>
      <c r="K3" s="52"/>
      <c r="L3" s="52"/>
      <c r="M3" s="52"/>
      <c r="N3" s="52"/>
      <c r="O3" s="52"/>
      <c r="P3" s="52"/>
      <c r="Q3" s="52"/>
      <c r="R3" s="52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4" ht="24" customHeight="1">
      <c r="A4" s="52"/>
      <c r="B4" s="52"/>
      <c r="C4" s="52"/>
      <c r="D4" s="213" t="s">
        <v>2</v>
      </c>
      <c r="E4" s="214"/>
      <c r="F4" s="214"/>
      <c r="G4" s="214"/>
      <c r="H4" s="214"/>
      <c r="I4" s="214"/>
      <c r="J4" s="214"/>
      <c r="K4" s="52"/>
      <c r="L4" s="52"/>
      <c r="M4" s="52"/>
      <c r="N4" s="52"/>
      <c r="O4" s="52"/>
      <c r="P4" s="52"/>
      <c r="Q4" s="52"/>
      <c r="R4" s="52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4" ht="42" customHeight="1">
      <c r="A5" s="52"/>
      <c r="B5" s="5" t="s">
        <v>3</v>
      </c>
      <c r="C5" s="6" t="s">
        <v>4</v>
      </c>
      <c r="D5" s="5" t="s">
        <v>5</v>
      </c>
      <c r="E5" s="5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52"/>
      <c r="L5" s="52"/>
      <c r="M5" s="52"/>
      <c r="N5" s="52"/>
      <c r="O5" s="52"/>
      <c r="P5" s="52"/>
      <c r="Q5" s="52"/>
      <c r="R5" s="52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6" spans="1:34" ht="50.25" customHeight="1">
      <c r="A6" s="54"/>
      <c r="B6" s="8" t="s">
        <v>12</v>
      </c>
      <c r="C6" s="9" t="s">
        <v>13</v>
      </c>
      <c r="D6" s="10" t="s">
        <v>14</v>
      </c>
      <c r="E6" s="11" t="s">
        <v>15</v>
      </c>
      <c r="F6" s="12" t="s">
        <v>16</v>
      </c>
      <c r="G6" s="13">
        <v>400000000</v>
      </c>
      <c r="H6" s="14">
        <v>100766481</v>
      </c>
      <c r="I6" s="14">
        <f t="shared" ref="I6:I26" si="0">+G6-H6</f>
        <v>299233519</v>
      </c>
      <c r="J6" s="15">
        <f t="shared" ref="J6:J11" si="1">+H6/G6</f>
        <v>0.25191620250000002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</row>
    <row r="7" spans="1:34" ht="43.5" customHeight="1">
      <c r="A7" s="54"/>
      <c r="B7" s="8" t="s">
        <v>17</v>
      </c>
      <c r="C7" s="9" t="s">
        <v>13</v>
      </c>
      <c r="D7" s="10" t="s">
        <v>18</v>
      </c>
      <c r="E7" s="11" t="s">
        <v>15</v>
      </c>
      <c r="F7" s="12" t="s">
        <v>16</v>
      </c>
      <c r="G7" s="13">
        <v>700000000</v>
      </c>
      <c r="H7" s="14">
        <v>280524158</v>
      </c>
      <c r="I7" s="14">
        <f t="shared" si="0"/>
        <v>419475842</v>
      </c>
      <c r="J7" s="15">
        <f t="shared" si="1"/>
        <v>0.40074879714285716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</row>
    <row r="8" spans="1:34" ht="54.75" customHeight="1">
      <c r="A8" s="54"/>
      <c r="B8" s="18" t="s">
        <v>19</v>
      </c>
      <c r="C8" s="10" t="s">
        <v>20</v>
      </c>
      <c r="D8" s="10" t="s">
        <v>21</v>
      </c>
      <c r="E8" s="11" t="s">
        <v>15</v>
      </c>
      <c r="F8" s="19" t="s">
        <v>16</v>
      </c>
      <c r="G8" s="20">
        <v>500000000</v>
      </c>
      <c r="H8" s="55">
        <v>198582044</v>
      </c>
      <c r="I8" s="14">
        <f t="shared" si="0"/>
        <v>301417956</v>
      </c>
      <c r="J8" s="15">
        <f t="shared" si="1"/>
        <v>0.39716408800000003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</row>
    <row r="9" spans="1:34" ht="51.75" customHeight="1">
      <c r="A9" s="54"/>
      <c r="B9" s="8" t="s">
        <v>22</v>
      </c>
      <c r="C9" s="9" t="s">
        <v>13</v>
      </c>
      <c r="D9" s="10" t="s">
        <v>23</v>
      </c>
      <c r="E9" s="11" t="s">
        <v>15</v>
      </c>
      <c r="F9" s="19" t="s">
        <v>16</v>
      </c>
      <c r="G9" s="22">
        <v>2522000000</v>
      </c>
      <c r="H9" s="56">
        <v>412612349</v>
      </c>
      <c r="I9" s="14">
        <f t="shared" si="0"/>
        <v>2109387651</v>
      </c>
      <c r="J9" s="15">
        <f t="shared" si="1"/>
        <v>0.16360521371927042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</row>
    <row r="10" spans="1:34" ht="46.5" customHeight="1">
      <c r="A10" s="53"/>
      <c r="B10" s="8" t="s">
        <v>24</v>
      </c>
      <c r="C10" s="9" t="s">
        <v>13</v>
      </c>
      <c r="D10" s="10" t="s">
        <v>25</v>
      </c>
      <c r="E10" s="11" t="s">
        <v>15</v>
      </c>
      <c r="F10" s="19" t="s">
        <v>16</v>
      </c>
      <c r="G10" s="22">
        <v>1400000000</v>
      </c>
      <c r="H10" s="23">
        <v>364308204</v>
      </c>
      <c r="I10" s="14">
        <f t="shared" si="0"/>
        <v>1035691796</v>
      </c>
      <c r="J10" s="15">
        <f t="shared" si="1"/>
        <v>0.2602201457142857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ht="48" customHeight="1">
      <c r="A11" s="53"/>
      <c r="B11" s="18" t="s">
        <v>26</v>
      </c>
      <c r="C11" s="10" t="s">
        <v>27</v>
      </c>
      <c r="D11" s="10" t="s">
        <v>28</v>
      </c>
      <c r="E11" s="11" t="s">
        <v>15</v>
      </c>
      <c r="F11" s="19" t="s">
        <v>16</v>
      </c>
      <c r="G11" s="24">
        <v>746762000</v>
      </c>
      <c r="H11" s="25">
        <v>423802541</v>
      </c>
      <c r="I11" s="14">
        <f t="shared" si="0"/>
        <v>322959459</v>
      </c>
      <c r="J11" s="15">
        <f t="shared" si="1"/>
        <v>0.56752022866723262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</row>
    <row r="12" spans="1:34" ht="54" customHeight="1">
      <c r="A12" s="53"/>
      <c r="B12" s="8" t="s">
        <v>29</v>
      </c>
      <c r="C12" s="9" t="s">
        <v>13</v>
      </c>
      <c r="D12" s="10" t="s">
        <v>30</v>
      </c>
      <c r="E12" s="11" t="s">
        <v>15</v>
      </c>
      <c r="F12" s="19" t="s">
        <v>16</v>
      </c>
      <c r="G12" s="24">
        <v>57200000</v>
      </c>
      <c r="H12" s="26"/>
      <c r="I12" s="14">
        <f t="shared" si="0"/>
        <v>57200000</v>
      </c>
      <c r="J12" s="15">
        <v>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</row>
    <row r="13" spans="1:34" ht="45.75" customHeight="1">
      <c r="A13" s="53"/>
      <c r="B13" s="8" t="s">
        <v>31</v>
      </c>
      <c r="C13" s="9" t="s">
        <v>13</v>
      </c>
      <c r="D13" s="10" t="s">
        <v>32</v>
      </c>
      <c r="E13" s="11" t="s">
        <v>15</v>
      </c>
      <c r="F13" s="19" t="s">
        <v>16</v>
      </c>
      <c r="G13" s="22">
        <v>1000000000</v>
      </c>
      <c r="H13" s="23">
        <v>146319649</v>
      </c>
      <c r="I13" s="14">
        <f t="shared" si="0"/>
        <v>853680351</v>
      </c>
      <c r="J13" s="15">
        <f t="shared" ref="J13:J16" si="2">+H13/G13</f>
        <v>0.146319649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</row>
    <row r="14" spans="1:34" ht="51.75" customHeight="1">
      <c r="A14" s="54"/>
      <c r="B14" s="8" t="s">
        <v>33</v>
      </c>
      <c r="C14" s="27" t="s">
        <v>34</v>
      </c>
      <c r="D14" s="10" t="s">
        <v>35</v>
      </c>
      <c r="E14" s="11" t="s">
        <v>15</v>
      </c>
      <c r="F14" s="19" t="s">
        <v>16</v>
      </c>
      <c r="G14" s="20">
        <v>1000000000</v>
      </c>
      <c r="H14" s="23">
        <v>903033280</v>
      </c>
      <c r="I14" s="14">
        <f t="shared" si="0"/>
        <v>96966720</v>
      </c>
      <c r="J14" s="15">
        <f t="shared" si="2"/>
        <v>0.90303328000000005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</row>
    <row r="15" spans="1:34" ht="44.25" customHeight="1">
      <c r="A15" s="54"/>
      <c r="B15" s="8" t="s">
        <v>36</v>
      </c>
      <c r="C15" s="9" t="s">
        <v>13</v>
      </c>
      <c r="D15" s="10" t="s">
        <v>37</v>
      </c>
      <c r="E15" s="11" t="s">
        <v>15</v>
      </c>
      <c r="F15" s="12" t="s">
        <v>16</v>
      </c>
      <c r="G15" s="24">
        <v>1000000000</v>
      </c>
      <c r="H15" s="26">
        <v>592006549</v>
      </c>
      <c r="I15" s="14">
        <f t="shared" si="0"/>
        <v>407993451</v>
      </c>
      <c r="J15" s="15">
        <f t="shared" si="2"/>
        <v>0.59200654900000005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</row>
    <row r="16" spans="1:34" ht="40.5" customHeight="1">
      <c r="A16" s="54"/>
      <c r="B16" s="8" t="s">
        <v>38</v>
      </c>
      <c r="C16" s="9" t="s">
        <v>13</v>
      </c>
      <c r="D16" s="10" t="s">
        <v>39</v>
      </c>
      <c r="E16" s="11" t="s">
        <v>15</v>
      </c>
      <c r="F16" s="19" t="s">
        <v>16</v>
      </c>
      <c r="G16" s="22">
        <v>250523560</v>
      </c>
      <c r="H16" s="23">
        <v>90200840</v>
      </c>
      <c r="I16" s="14">
        <f t="shared" si="0"/>
        <v>160322720</v>
      </c>
      <c r="J16" s="15">
        <f t="shared" si="2"/>
        <v>0.36004933029053238</v>
      </c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</row>
    <row r="17" spans="1:34" ht="44.25" customHeight="1">
      <c r="A17" s="54"/>
      <c r="B17" s="8" t="s">
        <v>40</v>
      </c>
      <c r="C17" s="9" t="s">
        <v>20</v>
      </c>
      <c r="D17" s="10" t="s">
        <v>41</v>
      </c>
      <c r="E17" s="11" t="s">
        <v>15</v>
      </c>
      <c r="F17" s="19" t="s">
        <v>16</v>
      </c>
      <c r="G17" s="20">
        <v>1400000000</v>
      </c>
      <c r="H17" s="23">
        <v>1232586731</v>
      </c>
      <c r="I17" s="14">
        <f t="shared" si="0"/>
        <v>167413269</v>
      </c>
      <c r="J17" s="15">
        <v>0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</row>
    <row r="18" spans="1:34" ht="46.5" customHeight="1">
      <c r="A18" s="54"/>
      <c r="B18" s="8" t="s">
        <v>42</v>
      </c>
      <c r="C18" s="27" t="s">
        <v>43</v>
      </c>
      <c r="D18" s="10" t="s">
        <v>44</v>
      </c>
      <c r="E18" s="11" t="s">
        <v>15</v>
      </c>
      <c r="F18" s="19" t="s">
        <v>16</v>
      </c>
      <c r="G18" s="22">
        <v>500000000</v>
      </c>
      <c r="H18" s="23">
        <v>92000672</v>
      </c>
      <c r="I18" s="14">
        <f t="shared" si="0"/>
        <v>407999328</v>
      </c>
      <c r="J18" s="15">
        <f t="shared" ref="J18:J19" si="3">+H18/G18</f>
        <v>0.18400134400000001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</row>
    <row r="19" spans="1:34" ht="49.5" customHeight="1">
      <c r="A19" s="54"/>
      <c r="B19" s="8" t="s">
        <v>45</v>
      </c>
      <c r="C19" s="27" t="s">
        <v>46</v>
      </c>
      <c r="D19" s="10" t="s">
        <v>47</v>
      </c>
      <c r="E19" s="11" t="s">
        <v>15</v>
      </c>
      <c r="F19" s="19" t="s">
        <v>16</v>
      </c>
      <c r="G19" s="20">
        <v>3500000000</v>
      </c>
      <c r="H19" s="23">
        <v>1678249736</v>
      </c>
      <c r="I19" s="14">
        <f t="shared" si="0"/>
        <v>1821750264</v>
      </c>
      <c r="J19" s="15">
        <f t="shared" si="3"/>
        <v>0.47949992457142859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</row>
    <row r="20" spans="1:34" ht="38.25" customHeight="1">
      <c r="A20" s="54"/>
      <c r="B20" s="8" t="s">
        <v>48</v>
      </c>
      <c r="C20" s="27" t="s">
        <v>43</v>
      </c>
      <c r="D20" s="10" t="s">
        <v>49</v>
      </c>
      <c r="E20" s="28" t="s">
        <v>15</v>
      </c>
      <c r="F20" s="19" t="s">
        <v>16</v>
      </c>
      <c r="G20" s="24">
        <v>819810636</v>
      </c>
      <c r="H20" s="26">
        <v>0</v>
      </c>
      <c r="I20" s="14">
        <f t="shared" si="0"/>
        <v>819810636</v>
      </c>
      <c r="J20" s="15">
        <v>0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1:34" ht="42.75" customHeight="1">
      <c r="A21" s="53"/>
      <c r="B21" s="29" t="s">
        <v>50</v>
      </c>
      <c r="C21" s="27" t="s">
        <v>51</v>
      </c>
      <c r="D21" s="10" t="s">
        <v>52</v>
      </c>
      <c r="E21" s="11" t="s">
        <v>15</v>
      </c>
      <c r="F21" s="19" t="s">
        <v>16</v>
      </c>
      <c r="G21" s="30">
        <v>857041886</v>
      </c>
      <c r="H21" s="23">
        <v>198248424</v>
      </c>
      <c r="I21" s="14">
        <f t="shared" si="0"/>
        <v>658793462</v>
      </c>
      <c r="J21" s="15">
        <f t="shared" ref="J21:J22" si="4">+H21/G21</f>
        <v>0.23131707707457369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ht="50.25" customHeight="1">
      <c r="A22" s="54"/>
      <c r="B22" s="8" t="s">
        <v>53</v>
      </c>
      <c r="C22" s="9" t="s">
        <v>20</v>
      </c>
      <c r="D22" s="10" t="s">
        <v>54</v>
      </c>
      <c r="E22" s="11" t="s">
        <v>15</v>
      </c>
      <c r="F22" s="19" t="s">
        <v>16</v>
      </c>
      <c r="G22" s="13">
        <v>120000000</v>
      </c>
      <c r="H22" s="26">
        <v>0</v>
      </c>
      <c r="I22" s="14">
        <f t="shared" si="0"/>
        <v>120000000</v>
      </c>
      <c r="J22" s="15">
        <f t="shared" si="4"/>
        <v>0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</row>
    <row r="23" spans="1:34" ht="43.5" customHeight="1">
      <c r="A23" s="54"/>
      <c r="B23" s="8" t="s">
        <v>55</v>
      </c>
      <c r="C23" s="9" t="s">
        <v>56</v>
      </c>
      <c r="D23" s="10" t="s">
        <v>57</v>
      </c>
      <c r="E23" s="11" t="s">
        <v>15</v>
      </c>
      <c r="F23" s="19" t="s">
        <v>16</v>
      </c>
      <c r="G23" s="13">
        <v>1171898066</v>
      </c>
      <c r="H23" s="31">
        <v>0</v>
      </c>
      <c r="I23" s="14">
        <f t="shared" si="0"/>
        <v>1171898066</v>
      </c>
      <c r="J23" s="15">
        <v>0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</row>
    <row r="24" spans="1:34" ht="60" customHeight="1">
      <c r="A24" s="54"/>
      <c r="B24" s="8" t="s">
        <v>58</v>
      </c>
      <c r="C24" s="9" t="s">
        <v>59</v>
      </c>
      <c r="D24" s="10" t="s">
        <v>60</v>
      </c>
      <c r="E24" s="11" t="s">
        <v>15</v>
      </c>
      <c r="F24" s="19" t="s">
        <v>16</v>
      </c>
      <c r="G24" s="13">
        <v>471938823</v>
      </c>
      <c r="H24" s="31"/>
      <c r="I24" s="14">
        <f t="shared" si="0"/>
        <v>471938823</v>
      </c>
      <c r="J24" s="15">
        <v>0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</row>
    <row r="25" spans="1:34" ht="54.75" customHeight="1">
      <c r="A25" s="54"/>
      <c r="B25" s="32" t="s">
        <v>61</v>
      </c>
      <c r="C25" s="9" t="s">
        <v>56</v>
      </c>
      <c r="D25" s="10" t="s">
        <v>62</v>
      </c>
      <c r="E25" s="11" t="s">
        <v>15</v>
      </c>
      <c r="F25" s="19" t="s">
        <v>16</v>
      </c>
      <c r="G25" s="13">
        <v>645153986</v>
      </c>
      <c r="H25" s="33"/>
      <c r="I25" s="14">
        <f t="shared" si="0"/>
        <v>645153986</v>
      </c>
      <c r="J25" s="15">
        <v>0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</row>
    <row r="26" spans="1:34" ht="48" customHeight="1">
      <c r="A26" s="54"/>
      <c r="B26" s="32" t="s">
        <v>63</v>
      </c>
      <c r="C26" s="9" t="s">
        <v>13</v>
      </c>
      <c r="D26" s="10" t="s">
        <v>64</v>
      </c>
      <c r="E26" s="11" t="s">
        <v>15</v>
      </c>
      <c r="F26" s="19" t="s">
        <v>16</v>
      </c>
      <c r="G26" s="35">
        <v>203000000</v>
      </c>
      <c r="H26" s="36"/>
      <c r="I26" s="14">
        <f t="shared" si="0"/>
        <v>203000000</v>
      </c>
      <c r="J26" s="15">
        <v>0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</row>
    <row r="27" spans="1:34" ht="15.75" customHeight="1">
      <c r="A27" s="54"/>
      <c r="B27" s="215" t="s">
        <v>65</v>
      </c>
      <c r="C27" s="216"/>
      <c r="D27" s="216"/>
      <c r="E27" s="216"/>
      <c r="F27" s="217"/>
      <c r="G27" s="37">
        <f t="shared" ref="G27:I27" si="5">SUM(G6:G26)</f>
        <v>19265328957</v>
      </c>
      <c r="H27" s="37">
        <f t="shared" si="5"/>
        <v>6713241658</v>
      </c>
      <c r="I27" s="37">
        <f t="shared" si="5"/>
        <v>12552087299</v>
      </c>
      <c r="J27" s="38">
        <f t="shared" ref="J27:J31" si="6">+H27/G27</f>
        <v>0.34846234253169933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</row>
    <row r="28" spans="1:34" ht="46.5" customHeight="1">
      <c r="A28" s="54"/>
      <c r="B28" s="18" t="s">
        <v>50</v>
      </c>
      <c r="C28" s="27" t="s">
        <v>51</v>
      </c>
      <c r="D28" s="10" t="s">
        <v>52</v>
      </c>
      <c r="E28" s="18" t="s">
        <v>15</v>
      </c>
      <c r="F28" s="12" t="s">
        <v>66</v>
      </c>
      <c r="G28" s="13">
        <v>1530000000</v>
      </c>
      <c r="H28" s="57">
        <v>732416120</v>
      </c>
      <c r="I28" s="14">
        <f t="shared" ref="I28:I29" si="7">+G28-H28</f>
        <v>797583880</v>
      </c>
      <c r="J28" s="15">
        <f t="shared" si="6"/>
        <v>0.47870334640522877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</row>
    <row r="29" spans="1:34" ht="37.5" customHeight="1">
      <c r="A29" s="54"/>
      <c r="B29" s="18" t="s">
        <v>50</v>
      </c>
      <c r="C29" s="27" t="s">
        <v>51</v>
      </c>
      <c r="D29" s="10" t="s">
        <v>52</v>
      </c>
      <c r="E29" s="18" t="s">
        <v>15</v>
      </c>
      <c r="F29" s="12" t="s">
        <v>67</v>
      </c>
      <c r="G29" s="13">
        <v>112958114</v>
      </c>
      <c r="H29" s="57">
        <v>9896055</v>
      </c>
      <c r="I29" s="14">
        <f t="shared" si="7"/>
        <v>103062059</v>
      </c>
      <c r="J29" s="15">
        <f t="shared" si="6"/>
        <v>8.7608181914227076E-2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</row>
    <row r="30" spans="1:34" ht="32.25" customHeight="1">
      <c r="A30" s="54"/>
      <c r="B30" s="218" t="s">
        <v>68</v>
      </c>
      <c r="C30" s="219"/>
      <c r="D30" s="219"/>
      <c r="E30" s="219"/>
      <c r="F30" s="220"/>
      <c r="G30" s="41">
        <f t="shared" ref="G30:I30" si="8">+G29+G28</f>
        <v>1642958114</v>
      </c>
      <c r="H30" s="42">
        <f t="shared" si="8"/>
        <v>742312175</v>
      </c>
      <c r="I30" s="43">
        <f t="shared" si="8"/>
        <v>900645939</v>
      </c>
      <c r="J30" s="38">
        <f t="shared" si="6"/>
        <v>0.45181442464941624</v>
      </c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</row>
    <row r="31" spans="1:34" ht="15" customHeight="1">
      <c r="A31" s="54"/>
      <c r="B31" s="218" t="s">
        <v>69</v>
      </c>
      <c r="C31" s="219"/>
      <c r="D31" s="219"/>
      <c r="E31" s="219"/>
      <c r="F31" s="220"/>
      <c r="G31" s="41">
        <f t="shared" ref="G31:I31" si="9">+G30+G27</f>
        <v>20908287071</v>
      </c>
      <c r="H31" s="42">
        <f t="shared" si="9"/>
        <v>7455553833</v>
      </c>
      <c r="I31" s="43">
        <f t="shared" si="9"/>
        <v>13452733238</v>
      </c>
      <c r="J31" s="38">
        <f t="shared" si="6"/>
        <v>0.35658367458235862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</row>
    <row r="32" spans="1:34" ht="20.25" customHeight="1">
      <c r="A32" s="54"/>
      <c r="B32" s="44"/>
      <c r="C32" s="44"/>
      <c r="D32" s="45"/>
      <c r="E32" s="45"/>
      <c r="F32" s="45"/>
      <c r="G32" s="46"/>
      <c r="H32" s="47"/>
      <c r="I32" s="17"/>
      <c r="J32" s="17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</row>
    <row r="33" spans="1:34" ht="15" customHeight="1">
      <c r="A33" s="54"/>
      <c r="B33" s="54" t="s">
        <v>71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</row>
    <row r="34" spans="1:34" ht="11.2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</row>
    <row r="35" spans="1:34" ht="33.7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</row>
    <row r="36" spans="1:34" ht="11.2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</row>
    <row r="37" spans="1:34" ht="11.25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</row>
    <row r="38" spans="1:34" ht="11.2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</row>
    <row r="39" spans="1:34" ht="48.7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</row>
    <row r="40" spans="1:34" ht="33.7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</row>
    <row r="41" spans="1:34" ht="1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</row>
    <row r="42" spans="1:34" ht="15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</row>
    <row r="43" spans="1:34" ht="1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</row>
    <row r="44" spans="1:34" ht="11.25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</row>
    <row r="45" spans="1:34" ht="11.25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</row>
    <row r="46" spans="1:34" ht="33.75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</row>
    <row r="47" spans="1:34" ht="11.25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</row>
    <row r="48" spans="1:34" ht="67.5" customHeigh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</row>
    <row r="49" spans="1:34" ht="44.25" customHeight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</row>
    <row r="50" spans="1:34" ht="48" customHeight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</row>
    <row r="51" spans="1:34" ht="61.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</row>
    <row r="52" spans="1:34" ht="76.5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</row>
    <row r="53" spans="1:34" ht="66.75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</row>
    <row r="54" spans="1:34" ht="66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1:34" ht="73.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1:34" ht="4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</row>
    <row r="57" spans="1:34" ht="53.2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</row>
    <row r="58" spans="1:34" ht="56.2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</row>
    <row r="59" spans="1:34" ht="46.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</row>
    <row r="60" spans="1:34" ht="33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</row>
    <row r="61" spans="1:34" ht="49.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</row>
    <row r="62" spans="1:34" ht="43.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</row>
    <row r="63" spans="1:34" ht="65.2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</row>
    <row r="64" spans="1:34" ht="21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1:34" ht="11.25" hidden="1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</row>
    <row r="66" spans="1:34" ht="11.25" hidden="1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</row>
    <row r="67" spans="1:34" ht="11.25" hidden="1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</row>
    <row r="68" spans="1:34" ht="11.25" hidden="1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</row>
    <row r="69" spans="1:34" ht="11.25" hidden="1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</row>
    <row r="70" spans="1:34" ht="11.25" hidden="1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</row>
    <row r="71" spans="1:34" ht="11.2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</row>
    <row r="72" spans="1:34" ht="11.2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</row>
    <row r="73" spans="1:34" ht="11.2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1:34" ht="11.2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</row>
    <row r="75" spans="1:34" ht="11.2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</row>
    <row r="76" spans="1:34" ht="11.2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</row>
    <row r="77" spans="1:34" ht="11.2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</row>
    <row r="78" spans="1:34" ht="11.2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</row>
    <row r="79" spans="1:34" ht="11.2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</row>
    <row r="80" spans="1:34" ht="11.2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</row>
    <row r="81" spans="1:34" ht="11.2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</row>
    <row r="82" spans="1:34" ht="11.2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</row>
    <row r="83" spans="1:34" ht="11.2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</row>
    <row r="84" spans="1:34" ht="11.2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</row>
    <row r="85" spans="1:34" ht="11.2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</row>
    <row r="86" spans="1:34" ht="11.2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</row>
    <row r="87" spans="1:34" ht="11.2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</row>
    <row r="88" spans="1:34" ht="11.2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</row>
    <row r="89" spans="1:34" ht="11.2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</row>
    <row r="90" spans="1:34" ht="11.2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</row>
    <row r="91" spans="1:34" ht="11.2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</row>
    <row r="92" spans="1:34" ht="11.2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</row>
    <row r="93" spans="1:34" ht="11.2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</row>
    <row r="94" spans="1:34" ht="11.2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</row>
    <row r="95" spans="1:34" ht="11.2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</row>
    <row r="96" spans="1:34" ht="11.2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</row>
    <row r="97" spans="1:34" ht="11.2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</row>
    <row r="98" spans="1:34" ht="11.2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</row>
    <row r="99" spans="1:34" ht="11.2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</row>
    <row r="100" spans="1:34" ht="11.2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</row>
    <row r="101" spans="1:34" ht="11.2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</row>
    <row r="102" spans="1:34" ht="11.2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</row>
    <row r="103" spans="1:34" ht="11.2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</row>
    <row r="104" spans="1:34" ht="11.2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</row>
    <row r="105" spans="1:34" ht="11.2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</row>
    <row r="106" spans="1:34" ht="11.2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</row>
    <row r="107" spans="1:34" ht="11.2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</row>
    <row r="108" spans="1:34" ht="11.2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</row>
    <row r="109" spans="1:34" ht="11.2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</row>
    <row r="110" spans="1:34" ht="11.2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</row>
    <row r="111" spans="1:34" ht="11.2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</row>
    <row r="112" spans="1:34" ht="11.2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</row>
    <row r="113" spans="1:34" ht="11.2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</row>
    <row r="114" spans="1:34" ht="11.2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</row>
    <row r="115" spans="1:34" ht="11.2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</row>
    <row r="116" spans="1:34" ht="11.2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</row>
    <row r="117" spans="1:34" ht="11.2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</row>
    <row r="118" spans="1:34" ht="11.2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</row>
    <row r="119" spans="1:34" ht="11.2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</row>
    <row r="120" spans="1:34" ht="11.2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</row>
    <row r="121" spans="1:34" ht="11.2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</row>
    <row r="122" spans="1:34" ht="11.2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</row>
    <row r="123" spans="1:34" ht="11.2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</row>
    <row r="124" spans="1:34" ht="11.2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</row>
    <row r="125" spans="1:34" ht="11.2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</row>
    <row r="126" spans="1:34" ht="11.2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</row>
    <row r="127" spans="1:34" ht="11.2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</row>
    <row r="128" spans="1:34" ht="11.2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</row>
    <row r="129" spans="1:34" ht="11.2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</row>
    <row r="130" spans="1:34" ht="11.2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</row>
    <row r="131" spans="1:34" ht="11.2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</row>
    <row r="132" spans="1:34" ht="11.2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</row>
    <row r="133" spans="1:34" ht="11.2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</row>
    <row r="134" spans="1:34" ht="11.2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</row>
    <row r="135" spans="1:34" ht="11.2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</row>
    <row r="136" spans="1:34" ht="11.2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</row>
    <row r="137" spans="1:34" ht="11.2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</row>
    <row r="138" spans="1:34" ht="11.2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</row>
    <row r="139" spans="1:34" ht="11.2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</row>
    <row r="140" spans="1:34" ht="11.2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</row>
    <row r="141" spans="1:34" ht="11.2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</row>
    <row r="142" spans="1:34" ht="11.2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</row>
    <row r="143" spans="1:34" ht="11.2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</row>
    <row r="144" spans="1:34" ht="11.2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</row>
    <row r="145" spans="1:34" ht="11.2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</row>
    <row r="146" spans="1:34" ht="11.2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</row>
    <row r="147" spans="1:34" ht="11.2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</row>
    <row r="148" spans="1:34" ht="11.2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</row>
    <row r="149" spans="1:34" ht="11.2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</row>
    <row r="150" spans="1:34" ht="11.2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</row>
    <row r="151" spans="1:34" ht="11.2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</row>
    <row r="152" spans="1:34" ht="11.2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</row>
    <row r="153" spans="1:34" ht="11.2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</row>
    <row r="154" spans="1:34" ht="11.2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</row>
    <row r="155" spans="1:34" ht="11.2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</row>
    <row r="156" spans="1:34" ht="11.2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</row>
    <row r="157" spans="1:34" ht="11.2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</row>
    <row r="158" spans="1:34" ht="11.2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</row>
    <row r="159" spans="1:34" ht="11.2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</row>
    <row r="160" spans="1:34" ht="11.2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</row>
    <row r="161" spans="1:34" ht="11.2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</row>
    <row r="162" spans="1:34" ht="11.2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</row>
    <row r="163" spans="1:34" ht="11.2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</row>
    <row r="164" spans="1:34" ht="11.2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</row>
    <row r="165" spans="1:34" ht="11.2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</row>
    <row r="166" spans="1:34" ht="11.2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</row>
    <row r="167" spans="1:34" ht="11.2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</row>
    <row r="168" spans="1:34" ht="11.2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</row>
    <row r="169" spans="1:34" ht="11.2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</row>
    <row r="170" spans="1:34" ht="11.2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</row>
    <row r="171" spans="1:34" ht="11.2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</row>
    <row r="172" spans="1:34" ht="11.2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</row>
    <row r="173" spans="1:34" ht="11.2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</row>
    <row r="174" spans="1:34" ht="11.2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</row>
    <row r="175" spans="1:34" ht="11.2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</row>
    <row r="176" spans="1:34" ht="11.2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</row>
    <row r="177" spans="1:34" ht="11.2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</row>
    <row r="178" spans="1:34" ht="11.2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</row>
    <row r="179" spans="1:34" ht="11.2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</row>
    <row r="180" spans="1:34" ht="11.2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</row>
    <row r="181" spans="1:34" ht="11.2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</row>
    <row r="182" spans="1:34" ht="11.2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</row>
    <row r="183" spans="1:34" ht="11.2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</row>
    <row r="184" spans="1:34" ht="11.2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</row>
    <row r="185" spans="1:34" ht="11.2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</row>
    <row r="186" spans="1:34" ht="11.2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</row>
    <row r="187" spans="1:34" ht="11.2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</row>
    <row r="188" spans="1:34" ht="11.2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</row>
    <row r="189" spans="1:34" ht="11.2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</row>
    <row r="190" spans="1:34" ht="11.2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</row>
    <row r="191" spans="1:34" ht="11.2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</row>
    <row r="192" spans="1:34" ht="11.2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</row>
    <row r="193" spans="1:34" ht="11.2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</row>
    <row r="194" spans="1:34" ht="11.2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</row>
    <row r="195" spans="1:34" ht="11.2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</row>
    <row r="196" spans="1:34" ht="11.2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</row>
    <row r="197" spans="1:34" ht="11.2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</row>
    <row r="198" spans="1:34" ht="11.2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</row>
    <row r="199" spans="1:34" ht="11.2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</row>
    <row r="200" spans="1:34" ht="11.2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</row>
    <row r="201" spans="1:34" ht="11.2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</row>
    <row r="202" spans="1:34" ht="11.2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</row>
    <row r="203" spans="1:34" ht="11.2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</row>
    <row r="204" spans="1:34" ht="11.2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</row>
    <row r="205" spans="1:34" ht="11.2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</row>
    <row r="206" spans="1:34" ht="11.2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</row>
    <row r="207" spans="1:34" ht="11.2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</row>
    <row r="208" spans="1:34" ht="11.2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</row>
    <row r="209" spans="1:34" ht="11.2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</row>
    <row r="210" spans="1:34" ht="11.2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</row>
    <row r="211" spans="1:34" ht="11.2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</row>
    <row r="212" spans="1:34" ht="11.2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</row>
    <row r="213" spans="1:34" ht="11.2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</row>
    <row r="214" spans="1:34" ht="11.2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</row>
    <row r="215" spans="1:34" ht="11.2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</row>
    <row r="216" spans="1:34" ht="11.2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</row>
    <row r="217" spans="1:34" ht="11.2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</row>
    <row r="218" spans="1:34" ht="11.2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</row>
    <row r="219" spans="1:34" ht="11.2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</row>
    <row r="220" spans="1:34" ht="11.2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</row>
    <row r="221" spans="1:34" ht="11.2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</row>
    <row r="222" spans="1:34" ht="11.2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</row>
    <row r="223" spans="1:34" ht="11.2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</row>
    <row r="224" spans="1:34" ht="11.2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</row>
    <row r="225" spans="1:34" ht="11.2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</row>
    <row r="226" spans="1:34" ht="11.2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</row>
    <row r="227" spans="1:34" ht="11.2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</row>
    <row r="228" spans="1:34" ht="11.2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</row>
    <row r="229" spans="1:34" ht="11.2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</row>
    <row r="230" spans="1:34" ht="11.2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</row>
    <row r="231" spans="1:34" ht="11.2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</row>
    <row r="232" spans="1:34" ht="11.2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</row>
    <row r="233" spans="1:34" ht="11.2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</row>
    <row r="234" spans="1:34" ht="11.2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</row>
    <row r="235" spans="1:34" ht="11.2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</row>
    <row r="236" spans="1:34" ht="11.2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</row>
    <row r="237" spans="1:34" ht="11.2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</row>
    <row r="238" spans="1:34" ht="11.2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</row>
    <row r="239" spans="1:34" ht="11.2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</row>
    <row r="240" spans="1:34" ht="11.2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</row>
    <row r="241" spans="1:34" ht="11.2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</row>
    <row r="242" spans="1:34" ht="11.2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</row>
    <row r="243" spans="1:34" ht="11.2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</row>
    <row r="244" spans="1:34" ht="11.2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</row>
    <row r="245" spans="1:34" ht="11.2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</row>
    <row r="246" spans="1:34" ht="11.2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</row>
    <row r="247" spans="1:34" ht="11.2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</row>
    <row r="248" spans="1:34" ht="11.2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</row>
    <row r="249" spans="1:34" ht="11.2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</row>
    <row r="250" spans="1:34" ht="11.2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</row>
    <row r="251" spans="1:34" ht="11.2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</row>
    <row r="252" spans="1:34" ht="11.2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</row>
    <row r="253" spans="1:34" ht="11.2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</row>
    <row r="254" spans="1:34" ht="11.2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</row>
    <row r="255" spans="1:34" ht="11.2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</row>
    <row r="256" spans="1:34" ht="11.2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</row>
    <row r="257" spans="1:34" ht="11.2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</row>
    <row r="258" spans="1:34" ht="11.2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</row>
    <row r="259" spans="1:34" ht="11.2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</row>
    <row r="260" spans="1:34" ht="11.2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</row>
    <row r="261" spans="1:34" ht="11.2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</row>
    <row r="262" spans="1:34" ht="11.2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</row>
    <row r="263" spans="1:34" ht="11.2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</row>
    <row r="264" spans="1:34" ht="11.2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</row>
    <row r="265" spans="1:34" ht="11.2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</row>
    <row r="266" spans="1:34" ht="11.2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</row>
    <row r="267" spans="1:34" ht="11.2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</row>
    <row r="268" spans="1:34" ht="11.2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</row>
    <row r="269" spans="1:34" ht="11.2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</row>
    <row r="270" spans="1:34" ht="11.2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</row>
    <row r="271" spans="1:34" ht="11.2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</row>
    <row r="272" spans="1:34" ht="11.2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</row>
    <row r="273" spans="1:34" ht="11.2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</row>
    <row r="274" spans="1:34" ht="11.2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</row>
    <row r="275" spans="1:34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</row>
    <row r="276" spans="1:34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</row>
    <row r="277" spans="1:34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</row>
    <row r="278" spans="1:34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</row>
    <row r="279" spans="1:34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</row>
    <row r="280" spans="1:34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</row>
    <row r="281" spans="1:34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</row>
    <row r="282" spans="1:34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</row>
    <row r="283" spans="1:34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</row>
    <row r="284" spans="1:34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</row>
    <row r="285" spans="1:34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</row>
    <row r="286" spans="1:34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</row>
    <row r="287" spans="1:34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</row>
    <row r="288" spans="1:34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</row>
    <row r="289" spans="1:34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</row>
    <row r="290" spans="1:34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</row>
    <row r="291" spans="1:34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</row>
    <row r="292" spans="1:34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</row>
    <row r="293" spans="1:34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</row>
    <row r="294" spans="1:34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</row>
    <row r="295" spans="1:34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</row>
    <row r="296" spans="1:34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</row>
    <row r="297" spans="1:34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</row>
    <row r="298" spans="1:34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</row>
    <row r="299" spans="1:34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</row>
    <row r="300" spans="1:34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</row>
    <row r="301" spans="1:34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</row>
    <row r="302" spans="1:34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</row>
    <row r="303" spans="1:34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</row>
    <row r="304" spans="1:34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</row>
    <row r="305" spans="1:34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</row>
    <row r="306" spans="1:34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</row>
    <row r="307" spans="1:34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</row>
    <row r="308" spans="1:34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</row>
    <row r="309" spans="1:34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</row>
    <row r="310" spans="1:34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</row>
    <row r="311" spans="1:34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</row>
    <row r="312" spans="1:34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</row>
    <row r="313" spans="1:34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</row>
    <row r="314" spans="1:34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</row>
    <row r="315" spans="1:34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</row>
    <row r="316" spans="1:34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</row>
    <row r="317" spans="1:34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</row>
    <row r="318" spans="1:34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</row>
    <row r="319" spans="1:34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</row>
    <row r="320" spans="1:34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</row>
    <row r="321" spans="1:34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</row>
    <row r="322" spans="1:34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</row>
    <row r="323" spans="1:34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</row>
    <row r="324" spans="1:34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</row>
    <row r="325" spans="1:34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</row>
    <row r="326" spans="1:34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</row>
    <row r="327" spans="1:34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</row>
    <row r="328" spans="1:34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</row>
    <row r="329" spans="1:34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</row>
    <row r="330" spans="1:34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</row>
    <row r="331" spans="1:34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</row>
    <row r="332" spans="1:34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</row>
    <row r="333" spans="1:34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</row>
    <row r="334" spans="1:34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</row>
    <row r="335" spans="1:34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</row>
    <row r="336" spans="1:34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</row>
    <row r="337" spans="1:34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</row>
    <row r="338" spans="1:34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</row>
    <row r="339" spans="1:34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</row>
    <row r="340" spans="1:34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</row>
    <row r="341" spans="1:34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</row>
    <row r="342" spans="1:34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</row>
    <row r="343" spans="1:34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</row>
    <row r="344" spans="1:34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</row>
    <row r="345" spans="1:34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</row>
    <row r="346" spans="1:34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</row>
    <row r="347" spans="1:34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</row>
    <row r="348" spans="1:34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</row>
    <row r="349" spans="1:34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</row>
    <row r="350" spans="1:34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</row>
    <row r="351" spans="1:34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</row>
    <row r="352" spans="1:34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</row>
    <row r="353" spans="1:34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</row>
    <row r="354" spans="1:34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</row>
    <row r="355" spans="1:34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</row>
    <row r="356" spans="1:34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</row>
    <row r="357" spans="1:34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</row>
    <row r="358" spans="1:34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</row>
    <row r="359" spans="1:34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</row>
    <row r="360" spans="1:34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</row>
    <row r="361" spans="1:34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</row>
    <row r="362" spans="1:34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</row>
    <row r="363" spans="1:34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</row>
    <row r="364" spans="1:34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</row>
    <row r="365" spans="1:34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</row>
    <row r="366" spans="1:34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</row>
    <row r="367" spans="1:34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</row>
    <row r="368" spans="1:34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</row>
    <row r="369" spans="1:34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</row>
    <row r="370" spans="1:34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</row>
    <row r="371" spans="1:34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</row>
    <row r="372" spans="1:34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</row>
    <row r="373" spans="1:34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</row>
    <row r="374" spans="1:34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</row>
    <row r="375" spans="1:34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</row>
    <row r="376" spans="1:34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</row>
    <row r="377" spans="1:34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</row>
    <row r="378" spans="1:34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</row>
    <row r="379" spans="1:34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</row>
    <row r="380" spans="1:34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</row>
    <row r="381" spans="1:34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</row>
    <row r="382" spans="1:34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</row>
    <row r="383" spans="1:34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</row>
    <row r="384" spans="1:34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</row>
    <row r="385" spans="1:34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</row>
    <row r="386" spans="1:34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</row>
    <row r="387" spans="1:34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</row>
    <row r="388" spans="1:34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</row>
    <row r="389" spans="1:34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</row>
    <row r="390" spans="1:34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</row>
    <row r="391" spans="1:34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</row>
    <row r="392" spans="1:34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</row>
    <row r="393" spans="1:34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</row>
    <row r="394" spans="1:34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</row>
    <row r="395" spans="1:34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</row>
    <row r="396" spans="1:34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</row>
    <row r="397" spans="1:34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</row>
    <row r="398" spans="1:34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</row>
    <row r="399" spans="1:34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</row>
    <row r="400" spans="1:34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</row>
    <row r="401" spans="1:34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</row>
    <row r="402" spans="1:34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</row>
    <row r="403" spans="1:34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</row>
    <row r="404" spans="1:34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</row>
    <row r="405" spans="1:34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</row>
    <row r="406" spans="1:34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</row>
    <row r="407" spans="1:34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</row>
    <row r="408" spans="1:34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</row>
    <row r="409" spans="1:34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</row>
    <row r="410" spans="1:34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</row>
    <row r="411" spans="1:34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</row>
    <row r="412" spans="1:34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</row>
    <row r="413" spans="1:34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</row>
    <row r="414" spans="1:34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</row>
    <row r="415" spans="1:34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</row>
    <row r="416" spans="1:34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</row>
    <row r="417" spans="1:34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</row>
    <row r="418" spans="1:34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</row>
    <row r="419" spans="1:34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</row>
    <row r="420" spans="1:34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</row>
    <row r="421" spans="1:34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</row>
    <row r="422" spans="1:34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</row>
    <row r="423" spans="1:34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</row>
    <row r="424" spans="1:34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</row>
    <row r="425" spans="1:34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</row>
    <row r="426" spans="1:34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</row>
    <row r="427" spans="1:34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</row>
    <row r="428" spans="1:34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</row>
    <row r="429" spans="1:34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</row>
    <row r="430" spans="1:34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</row>
    <row r="431" spans="1:34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</row>
    <row r="432" spans="1:34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</row>
    <row r="433" spans="1:34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</row>
    <row r="434" spans="1:34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</row>
    <row r="435" spans="1:34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</row>
    <row r="436" spans="1:34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</row>
    <row r="437" spans="1:34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</row>
    <row r="438" spans="1:34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</row>
    <row r="439" spans="1:34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</row>
    <row r="440" spans="1:34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</row>
    <row r="441" spans="1:34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</row>
    <row r="442" spans="1:34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</row>
    <row r="443" spans="1:34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</row>
    <row r="444" spans="1:34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</row>
    <row r="445" spans="1:34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</row>
    <row r="446" spans="1:34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</row>
    <row r="447" spans="1:34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</row>
    <row r="448" spans="1:34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</row>
    <row r="449" spans="1:34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</row>
    <row r="450" spans="1:34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</row>
    <row r="451" spans="1:34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</row>
    <row r="452" spans="1:34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</row>
    <row r="453" spans="1:34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</row>
    <row r="454" spans="1:34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</row>
    <row r="455" spans="1:34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</row>
    <row r="456" spans="1:34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</row>
    <row r="457" spans="1:34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</row>
    <row r="458" spans="1:34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</row>
    <row r="459" spans="1:34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</row>
    <row r="460" spans="1:34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</row>
    <row r="461" spans="1:34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</row>
    <row r="462" spans="1:34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</row>
    <row r="463" spans="1:34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</row>
    <row r="464" spans="1:34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</row>
    <row r="465" spans="1:34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</row>
    <row r="466" spans="1:34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</row>
    <row r="467" spans="1:34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</row>
    <row r="468" spans="1:34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</row>
    <row r="469" spans="1:34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</row>
    <row r="470" spans="1:34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</row>
    <row r="471" spans="1:34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</row>
    <row r="472" spans="1:34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</row>
    <row r="473" spans="1:34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</row>
    <row r="474" spans="1:34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</row>
    <row r="475" spans="1:34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</row>
    <row r="476" spans="1:34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</row>
    <row r="477" spans="1:34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</row>
    <row r="478" spans="1:34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</row>
    <row r="479" spans="1:34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</row>
    <row r="480" spans="1:34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</row>
    <row r="481" spans="1:34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</row>
    <row r="482" spans="1:34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</row>
    <row r="483" spans="1:34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</row>
    <row r="484" spans="1:34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</row>
    <row r="485" spans="1:34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</row>
    <row r="486" spans="1:34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</row>
    <row r="487" spans="1:34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</row>
    <row r="488" spans="1:34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</row>
    <row r="489" spans="1:34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</row>
    <row r="490" spans="1:34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</row>
    <row r="491" spans="1:34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</row>
    <row r="492" spans="1:34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</row>
    <row r="493" spans="1:34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</row>
    <row r="494" spans="1:34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</row>
    <row r="495" spans="1:34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</row>
    <row r="496" spans="1:34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</row>
    <row r="497" spans="1:34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</row>
    <row r="498" spans="1:34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</row>
    <row r="499" spans="1:34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</row>
    <row r="500" spans="1:34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</row>
    <row r="501" spans="1:34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</row>
    <row r="502" spans="1:34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</row>
    <row r="503" spans="1:34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</row>
    <row r="504" spans="1:34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</row>
    <row r="505" spans="1:34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</row>
    <row r="506" spans="1:34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</row>
    <row r="507" spans="1:34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</row>
    <row r="508" spans="1:34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</row>
    <row r="509" spans="1:34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</row>
    <row r="510" spans="1:34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</row>
    <row r="511" spans="1:34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</row>
    <row r="512" spans="1:34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</row>
    <row r="513" spans="1:34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</row>
    <row r="514" spans="1:34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</row>
    <row r="515" spans="1:34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</row>
    <row r="516" spans="1:34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</row>
    <row r="517" spans="1:34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</row>
    <row r="518" spans="1:34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</row>
    <row r="519" spans="1:34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</row>
    <row r="520" spans="1:34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</row>
    <row r="521" spans="1:34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</row>
    <row r="522" spans="1:34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</row>
    <row r="523" spans="1:34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</row>
    <row r="524" spans="1:34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</row>
    <row r="525" spans="1:34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</row>
    <row r="526" spans="1:34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</row>
    <row r="527" spans="1:34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</row>
    <row r="528" spans="1:34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</row>
    <row r="529" spans="1:34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</row>
    <row r="530" spans="1:34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</row>
    <row r="531" spans="1:34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</row>
    <row r="532" spans="1:34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</row>
    <row r="533" spans="1:34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</row>
    <row r="534" spans="1:34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</row>
    <row r="535" spans="1:34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</row>
    <row r="536" spans="1:34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</row>
    <row r="537" spans="1:34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</row>
    <row r="538" spans="1:34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</row>
    <row r="539" spans="1:34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</row>
    <row r="540" spans="1:34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</row>
    <row r="541" spans="1:34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</row>
    <row r="542" spans="1:34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</row>
    <row r="543" spans="1:34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</row>
    <row r="544" spans="1:34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</row>
    <row r="545" spans="1:34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</row>
    <row r="546" spans="1:34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</row>
    <row r="547" spans="1:34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</row>
    <row r="548" spans="1:34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</row>
    <row r="549" spans="1:34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</row>
    <row r="550" spans="1:34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</row>
    <row r="551" spans="1:34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</row>
    <row r="552" spans="1:34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</row>
    <row r="553" spans="1:34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</row>
    <row r="554" spans="1:34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</row>
    <row r="555" spans="1:34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</row>
    <row r="556" spans="1:34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</row>
    <row r="557" spans="1:34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</row>
    <row r="558" spans="1:34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</row>
    <row r="559" spans="1:34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</row>
    <row r="560" spans="1:34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</row>
    <row r="561" spans="1:34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</row>
    <row r="562" spans="1:34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</row>
    <row r="563" spans="1:34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</row>
    <row r="564" spans="1:34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</row>
    <row r="565" spans="1:34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</row>
    <row r="566" spans="1:34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</row>
    <row r="567" spans="1:34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</row>
    <row r="568" spans="1:34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</row>
    <row r="569" spans="1:34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</row>
    <row r="570" spans="1:34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</row>
    <row r="571" spans="1:34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</row>
    <row r="572" spans="1:34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</row>
    <row r="573" spans="1:34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</row>
    <row r="574" spans="1:34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</row>
    <row r="575" spans="1:34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</row>
    <row r="576" spans="1:34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</row>
    <row r="577" spans="1:34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</row>
    <row r="578" spans="1:34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</row>
    <row r="579" spans="1:34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</row>
    <row r="580" spans="1:34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</row>
    <row r="581" spans="1:34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</row>
    <row r="582" spans="1:34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</row>
    <row r="583" spans="1:34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</row>
    <row r="584" spans="1:34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</row>
    <row r="585" spans="1:34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</row>
    <row r="586" spans="1:34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</row>
    <row r="587" spans="1:34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</row>
    <row r="588" spans="1:34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</row>
    <row r="589" spans="1:34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</row>
    <row r="590" spans="1:34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</row>
    <row r="591" spans="1:34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</row>
    <row r="592" spans="1:34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</row>
    <row r="593" spans="1:34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</row>
    <row r="594" spans="1:34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</row>
    <row r="595" spans="1:34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</row>
    <row r="596" spans="1:34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</row>
    <row r="597" spans="1:34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</row>
    <row r="598" spans="1:34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</row>
    <row r="599" spans="1:34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</row>
    <row r="600" spans="1:34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</row>
    <row r="601" spans="1:34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</row>
    <row r="602" spans="1:34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</row>
    <row r="603" spans="1:34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</row>
    <row r="604" spans="1:34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</row>
    <row r="605" spans="1:34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</row>
    <row r="606" spans="1:34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</row>
    <row r="607" spans="1:34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</row>
    <row r="608" spans="1:34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</row>
    <row r="609" spans="1:34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</row>
    <row r="610" spans="1:34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</row>
    <row r="611" spans="1:34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</row>
    <row r="612" spans="1:34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</row>
    <row r="613" spans="1:34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</row>
    <row r="614" spans="1:34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</row>
    <row r="615" spans="1:34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</row>
    <row r="616" spans="1:34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</row>
    <row r="617" spans="1:34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</row>
    <row r="618" spans="1:34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</row>
    <row r="619" spans="1:34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</row>
    <row r="620" spans="1:34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</row>
    <row r="621" spans="1:34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</row>
    <row r="622" spans="1:34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</row>
    <row r="623" spans="1:34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</row>
    <row r="624" spans="1:34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</row>
    <row r="625" spans="1:34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</row>
    <row r="626" spans="1:34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</row>
    <row r="627" spans="1:34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</row>
    <row r="628" spans="1:34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</row>
    <row r="629" spans="1:34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</row>
    <row r="630" spans="1:34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</row>
    <row r="631" spans="1:34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</row>
    <row r="632" spans="1:34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</row>
    <row r="633" spans="1:34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</row>
    <row r="634" spans="1:34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</row>
    <row r="635" spans="1:34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</row>
    <row r="636" spans="1:34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</row>
    <row r="637" spans="1:34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</row>
    <row r="638" spans="1:34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</row>
    <row r="639" spans="1:34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</row>
    <row r="640" spans="1:34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</row>
    <row r="641" spans="1:34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</row>
    <row r="642" spans="1:34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</row>
    <row r="643" spans="1:34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</row>
    <row r="644" spans="1:34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</row>
    <row r="645" spans="1:34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</row>
    <row r="646" spans="1:34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</row>
    <row r="647" spans="1:34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</row>
    <row r="648" spans="1:34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</row>
    <row r="649" spans="1:34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</row>
    <row r="650" spans="1:34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</row>
    <row r="651" spans="1:34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</row>
    <row r="652" spans="1:34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</row>
    <row r="653" spans="1:34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</row>
    <row r="654" spans="1:34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</row>
    <row r="655" spans="1:34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</row>
    <row r="656" spans="1:34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</row>
    <row r="657" spans="1:34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</row>
    <row r="658" spans="1:34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</row>
    <row r="659" spans="1:34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</row>
    <row r="660" spans="1:34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</row>
    <row r="661" spans="1:34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</row>
    <row r="662" spans="1:34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</row>
    <row r="663" spans="1:34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</row>
    <row r="664" spans="1:34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</row>
    <row r="665" spans="1:34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</row>
    <row r="666" spans="1:34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</row>
    <row r="667" spans="1:34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</row>
    <row r="668" spans="1:34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</row>
    <row r="669" spans="1:34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</row>
    <row r="670" spans="1:34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</row>
    <row r="671" spans="1:34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</row>
    <row r="672" spans="1:34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</row>
    <row r="673" spans="1:34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</row>
    <row r="674" spans="1:34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</row>
    <row r="675" spans="1:34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</row>
    <row r="676" spans="1:34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</row>
    <row r="677" spans="1:34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</row>
    <row r="678" spans="1:34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</row>
    <row r="679" spans="1:34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</row>
    <row r="680" spans="1:34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</row>
    <row r="681" spans="1:34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</row>
    <row r="682" spans="1:34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</row>
    <row r="683" spans="1:34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</row>
    <row r="684" spans="1:34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</row>
    <row r="685" spans="1:34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</row>
    <row r="686" spans="1:34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</row>
    <row r="687" spans="1:34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</row>
    <row r="688" spans="1:34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</row>
    <row r="689" spans="1:34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</row>
    <row r="690" spans="1:34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</row>
    <row r="691" spans="1:34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</row>
    <row r="692" spans="1:34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</row>
    <row r="693" spans="1:34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</row>
    <row r="694" spans="1:34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</row>
    <row r="695" spans="1:34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</row>
    <row r="696" spans="1:34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</row>
    <row r="697" spans="1:34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</row>
    <row r="698" spans="1:34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</row>
    <row r="699" spans="1:34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</row>
    <row r="700" spans="1:34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</row>
    <row r="701" spans="1:34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</row>
    <row r="702" spans="1:34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</row>
    <row r="703" spans="1:34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</row>
    <row r="704" spans="1:34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</row>
    <row r="705" spans="1:34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</row>
    <row r="706" spans="1:34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</row>
    <row r="707" spans="1:34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</row>
    <row r="708" spans="1:34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</row>
    <row r="709" spans="1:34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</row>
    <row r="710" spans="1:34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</row>
    <row r="711" spans="1:34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</row>
    <row r="712" spans="1:34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</row>
    <row r="713" spans="1:34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</row>
    <row r="714" spans="1:34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</row>
    <row r="715" spans="1:34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</row>
    <row r="716" spans="1:34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</row>
    <row r="717" spans="1:34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</row>
    <row r="718" spans="1:34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</row>
    <row r="719" spans="1:34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</row>
    <row r="720" spans="1:34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</row>
    <row r="721" spans="1:34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</row>
    <row r="722" spans="1:34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</row>
    <row r="723" spans="1:34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</row>
    <row r="724" spans="1:34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</row>
    <row r="725" spans="1:34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</row>
    <row r="726" spans="1:34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</row>
    <row r="727" spans="1:34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</row>
    <row r="728" spans="1:34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</row>
    <row r="729" spans="1:34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</row>
    <row r="730" spans="1:34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</row>
    <row r="731" spans="1:34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</row>
    <row r="732" spans="1:34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</row>
    <row r="733" spans="1:34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</row>
    <row r="734" spans="1:34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</row>
    <row r="735" spans="1:34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</row>
    <row r="736" spans="1:34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</row>
    <row r="737" spans="1:34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</row>
    <row r="738" spans="1:34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</row>
    <row r="739" spans="1:34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</row>
    <row r="740" spans="1:34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</row>
    <row r="741" spans="1:34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</row>
    <row r="742" spans="1:34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</row>
    <row r="743" spans="1:34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</row>
    <row r="744" spans="1:34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</row>
    <row r="745" spans="1:34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</row>
    <row r="746" spans="1:34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</row>
    <row r="747" spans="1:34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</row>
    <row r="748" spans="1:34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</row>
    <row r="749" spans="1:34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</row>
    <row r="750" spans="1:34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</row>
    <row r="751" spans="1:34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</row>
    <row r="752" spans="1:34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</row>
    <row r="753" spans="1:34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</row>
    <row r="754" spans="1:34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</row>
    <row r="755" spans="1:34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</row>
    <row r="756" spans="1:34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</row>
    <row r="757" spans="1:34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</row>
    <row r="758" spans="1:34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</row>
    <row r="759" spans="1:34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</row>
    <row r="760" spans="1:34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</row>
    <row r="761" spans="1:34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</row>
    <row r="762" spans="1:34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</row>
    <row r="763" spans="1:34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</row>
    <row r="764" spans="1:34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</row>
    <row r="765" spans="1:34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</row>
    <row r="766" spans="1:34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</row>
    <row r="767" spans="1:34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</row>
    <row r="768" spans="1:34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</row>
    <row r="769" spans="1:34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</row>
    <row r="770" spans="1:34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</row>
    <row r="771" spans="1:34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</row>
    <row r="772" spans="1:34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</row>
    <row r="773" spans="1:34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</row>
    <row r="774" spans="1:34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</row>
    <row r="775" spans="1:34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</row>
    <row r="776" spans="1:34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</row>
    <row r="777" spans="1:34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</row>
    <row r="778" spans="1:34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</row>
    <row r="779" spans="1:34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</row>
    <row r="780" spans="1:34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</row>
    <row r="781" spans="1:34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</row>
    <row r="782" spans="1:34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</row>
    <row r="783" spans="1:34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</row>
    <row r="784" spans="1:34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</row>
    <row r="785" spans="1:34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</row>
    <row r="786" spans="1:34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</row>
    <row r="787" spans="1:34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</row>
    <row r="788" spans="1:34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</row>
    <row r="789" spans="1:34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</row>
    <row r="790" spans="1:34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</row>
    <row r="791" spans="1:34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</row>
    <row r="792" spans="1:34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</row>
    <row r="793" spans="1:34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</row>
    <row r="794" spans="1:34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</row>
    <row r="795" spans="1:34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</row>
    <row r="796" spans="1:34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</row>
    <row r="797" spans="1:34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</row>
    <row r="798" spans="1:34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</row>
    <row r="799" spans="1:34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</row>
    <row r="800" spans="1:34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</row>
    <row r="801" spans="1:34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</row>
    <row r="802" spans="1:34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</row>
    <row r="803" spans="1:34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</row>
    <row r="804" spans="1:34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</row>
    <row r="805" spans="1:34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</row>
    <row r="806" spans="1:34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</row>
    <row r="807" spans="1:34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</row>
    <row r="808" spans="1:34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</row>
    <row r="809" spans="1:34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</row>
    <row r="810" spans="1:34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</row>
    <row r="811" spans="1:34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</row>
    <row r="812" spans="1:34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</row>
    <row r="813" spans="1:34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</row>
    <row r="814" spans="1:34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</row>
    <row r="815" spans="1:34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</row>
    <row r="816" spans="1:34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</row>
    <row r="817" spans="1:34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</row>
    <row r="818" spans="1:34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</row>
    <row r="819" spans="1:34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</row>
    <row r="820" spans="1:34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</row>
    <row r="821" spans="1:34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</row>
    <row r="822" spans="1:34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</row>
    <row r="823" spans="1:34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</row>
    <row r="824" spans="1:34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</row>
    <row r="825" spans="1:34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</row>
    <row r="826" spans="1:34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</row>
    <row r="827" spans="1:34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</row>
    <row r="828" spans="1:34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</row>
    <row r="829" spans="1:34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</row>
    <row r="830" spans="1:34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</row>
    <row r="831" spans="1:34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</row>
    <row r="832" spans="1:34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</row>
    <row r="833" spans="1:34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</row>
    <row r="834" spans="1:34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</row>
    <row r="835" spans="1:34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</row>
    <row r="836" spans="1:34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</row>
    <row r="837" spans="1:34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</row>
    <row r="838" spans="1:34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</row>
    <row r="839" spans="1:34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</row>
    <row r="840" spans="1:34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</row>
    <row r="841" spans="1:34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</row>
    <row r="842" spans="1:34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</row>
    <row r="843" spans="1:34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</row>
    <row r="844" spans="1:34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</row>
    <row r="845" spans="1:34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</row>
    <row r="846" spans="1:34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</row>
    <row r="847" spans="1:34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</row>
    <row r="848" spans="1:34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</row>
    <row r="849" spans="1:34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</row>
    <row r="850" spans="1:34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</row>
    <row r="851" spans="1:34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</row>
    <row r="852" spans="1:34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</row>
    <row r="853" spans="1:34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</row>
    <row r="854" spans="1:34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</row>
    <row r="855" spans="1:34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</row>
    <row r="856" spans="1:34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</row>
    <row r="857" spans="1:34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</row>
    <row r="858" spans="1:34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</row>
    <row r="859" spans="1:34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</row>
    <row r="860" spans="1:34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</row>
    <row r="861" spans="1:34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</row>
    <row r="862" spans="1:34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</row>
    <row r="863" spans="1:34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</row>
    <row r="864" spans="1:34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</row>
    <row r="865" spans="1:34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</row>
    <row r="866" spans="1:34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</row>
    <row r="867" spans="1:34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</row>
    <row r="868" spans="1:34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</row>
    <row r="869" spans="1:34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</row>
    <row r="870" spans="1:34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</row>
    <row r="871" spans="1:34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</row>
    <row r="872" spans="1:34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</row>
    <row r="873" spans="1:34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</row>
    <row r="874" spans="1:34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</row>
    <row r="875" spans="1:34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</row>
    <row r="876" spans="1:34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</row>
    <row r="877" spans="1:34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</row>
    <row r="878" spans="1:34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</row>
    <row r="879" spans="1:34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</row>
    <row r="880" spans="1:34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</row>
    <row r="881" spans="1:34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</row>
    <row r="882" spans="1:34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</row>
    <row r="883" spans="1:34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</row>
    <row r="884" spans="1:34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</row>
    <row r="885" spans="1:34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</row>
    <row r="886" spans="1:34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</row>
    <row r="887" spans="1:34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</row>
    <row r="888" spans="1:34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</row>
    <row r="889" spans="1:34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</row>
    <row r="890" spans="1:34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</row>
    <row r="891" spans="1:34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</row>
    <row r="892" spans="1:34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</row>
    <row r="893" spans="1:34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</row>
    <row r="894" spans="1:34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</row>
    <row r="895" spans="1:34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</row>
    <row r="896" spans="1:34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</row>
    <row r="897" spans="1:34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</row>
    <row r="898" spans="1:34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</row>
    <row r="899" spans="1:34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</row>
    <row r="900" spans="1:34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</row>
    <row r="901" spans="1:34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</row>
    <row r="902" spans="1:34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</row>
    <row r="903" spans="1:34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</row>
    <row r="904" spans="1:34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</row>
    <row r="905" spans="1:34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</row>
    <row r="906" spans="1:34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</row>
    <row r="907" spans="1:34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</row>
    <row r="908" spans="1:34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</row>
    <row r="909" spans="1:34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</row>
    <row r="910" spans="1:34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</row>
    <row r="911" spans="1:34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</row>
    <row r="912" spans="1:34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</row>
    <row r="913" spans="1:34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</row>
    <row r="914" spans="1:34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</row>
    <row r="915" spans="1:34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</row>
    <row r="916" spans="1:34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</row>
    <row r="917" spans="1:34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</row>
    <row r="918" spans="1:34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</row>
    <row r="919" spans="1:34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</row>
    <row r="920" spans="1:34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</row>
    <row r="921" spans="1:34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</row>
    <row r="922" spans="1:34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</row>
    <row r="923" spans="1:34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</row>
    <row r="924" spans="1:34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</row>
    <row r="925" spans="1:34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</row>
    <row r="926" spans="1:34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</row>
    <row r="927" spans="1:34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</row>
    <row r="928" spans="1:34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</row>
    <row r="929" spans="1:34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</row>
    <row r="930" spans="1:34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</row>
    <row r="931" spans="1:34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</row>
    <row r="932" spans="1:34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</row>
    <row r="933" spans="1:34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</row>
    <row r="934" spans="1:34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</row>
    <row r="935" spans="1:34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</row>
    <row r="936" spans="1:34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</row>
    <row r="937" spans="1:34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</row>
    <row r="938" spans="1:34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</row>
    <row r="939" spans="1:34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</row>
    <row r="940" spans="1:34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</row>
    <row r="941" spans="1:34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</row>
    <row r="942" spans="1:34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</row>
    <row r="943" spans="1:34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</row>
    <row r="944" spans="1:34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</row>
    <row r="945" spans="1:34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</row>
    <row r="946" spans="1:34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</row>
    <row r="947" spans="1:34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</row>
    <row r="948" spans="1:34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</row>
    <row r="949" spans="1:34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</row>
    <row r="950" spans="1:34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</row>
    <row r="951" spans="1:34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</row>
    <row r="952" spans="1:34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</row>
    <row r="953" spans="1:34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</row>
    <row r="954" spans="1:34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</row>
    <row r="955" spans="1:34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</row>
    <row r="956" spans="1:34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</row>
    <row r="957" spans="1:34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</row>
    <row r="958" spans="1:34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</row>
    <row r="959" spans="1:34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</row>
    <row r="960" spans="1:34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</row>
    <row r="961" spans="1:34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</row>
    <row r="962" spans="1:34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</row>
    <row r="963" spans="1:34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</row>
    <row r="964" spans="1:34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</row>
    <row r="965" spans="1:34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</row>
    <row r="966" spans="1:34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</row>
    <row r="967" spans="1:34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</row>
    <row r="968" spans="1:34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</row>
    <row r="969" spans="1:34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</row>
    <row r="970" spans="1:34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</row>
    <row r="971" spans="1:34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</row>
    <row r="972" spans="1:34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</row>
    <row r="973" spans="1:34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</row>
    <row r="974" spans="1:34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</row>
    <row r="975" spans="1:34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</row>
    <row r="976" spans="1:34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</row>
    <row r="977" spans="1:34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</row>
    <row r="978" spans="1:34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</row>
    <row r="979" spans="1:34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</row>
    <row r="980" spans="1:34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</row>
    <row r="981" spans="1:34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</row>
    <row r="982" spans="1:34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</row>
    <row r="983" spans="1:34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</row>
    <row r="984" spans="1:34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</row>
    <row r="985" spans="1:34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</row>
    <row r="986" spans="1:34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</row>
    <row r="987" spans="1:34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</row>
    <row r="988" spans="1:34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</row>
    <row r="989" spans="1:34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</row>
    <row r="990" spans="1:34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</row>
    <row r="991" spans="1:34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</row>
    <row r="992" spans="1:34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</row>
    <row r="993" spans="1:34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</row>
  </sheetData>
  <mergeCells count="6">
    <mergeCell ref="B31:F31"/>
    <mergeCell ref="D2:J2"/>
    <mergeCell ref="D3:J3"/>
    <mergeCell ref="D4:J4"/>
    <mergeCell ref="B27:F27"/>
    <mergeCell ref="B30:F30"/>
  </mergeCells>
  <printOptions horizontalCentered="1"/>
  <pageMargins left="0.19685039370078741" right="0.19685039370078741" top="0.47244094488188981" bottom="7.874015748031496E-2" header="0" footer="0"/>
  <pageSetup orientation="landscape"/>
  <headerFooter>
    <oddHeader>&amp;C&amp;A</oddHeader>
    <oddFooter>&amp;CPágina &amp;P</oddFooter>
  </headerFooter>
  <rowBreaks count="1" manualBreakCount="1">
    <brk id="63" man="1"/>
  </row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000"/>
  <sheetViews>
    <sheetView showGridLines="0" workbookViewId="0"/>
  </sheetViews>
  <sheetFormatPr baseColWidth="10" defaultColWidth="14.42578125" defaultRowHeight="15" customHeight="1"/>
  <cols>
    <col min="1" max="1" width="3.42578125" customWidth="1"/>
    <col min="2" max="3" width="15.140625" customWidth="1"/>
    <col min="4" max="4" width="32" customWidth="1"/>
    <col min="5" max="5" width="12.7109375" customWidth="1"/>
    <col min="6" max="6" width="12.5703125" customWidth="1"/>
    <col min="7" max="7" width="13.42578125" customWidth="1"/>
    <col min="8" max="8" width="8.5703125" customWidth="1"/>
    <col min="9" max="9" width="25.7109375" customWidth="1"/>
    <col min="10" max="10" width="16.42578125" customWidth="1"/>
    <col min="11" max="11" width="18.140625" hidden="1" customWidth="1"/>
    <col min="12" max="12" width="17.5703125" customWidth="1"/>
    <col min="13" max="13" width="16.7109375" customWidth="1"/>
    <col min="14" max="14" width="12.7109375" customWidth="1"/>
    <col min="15" max="15" width="15" customWidth="1"/>
    <col min="16" max="16" width="10.7109375" hidden="1" customWidth="1"/>
    <col min="17" max="17" width="10.85546875" hidden="1" customWidth="1"/>
    <col min="18" max="18" width="11.7109375" hidden="1" customWidth="1"/>
    <col min="19" max="19" width="13.28515625" hidden="1" customWidth="1"/>
    <col min="20" max="20" width="16.85546875" hidden="1" customWidth="1"/>
    <col min="21" max="21" width="11.7109375" hidden="1" customWidth="1"/>
    <col min="22" max="22" width="9.140625" hidden="1" customWidth="1"/>
    <col min="23" max="23" width="11.85546875" customWidth="1"/>
    <col min="24" max="41" width="9.140625" customWidth="1"/>
  </cols>
  <sheetData>
    <row r="1" spans="1:41" ht="11.25" customHeight="1">
      <c r="A1" s="52"/>
      <c r="B1" s="263"/>
      <c r="C1" s="211"/>
      <c r="D1" s="211"/>
      <c r="E1" s="264" t="s">
        <v>0</v>
      </c>
      <c r="F1" s="211"/>
      <c r="G1" s="211"/>
      <c r="H1" s="211"/>
      <c r="I1" s="211"/>
      <c r="J1" s="211"/>
      <c r="K1" s="211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41" ht="22.5" customHeight="1">
      <c r="A2" s="52"/>
      <c r="B2" s="211"/>
      <c r="C2" s="211"/>
      <c r="D2" s="211"/>
      <c r="E2" s="264" t="s">
        <v>1</v>
      </c>
      <c r="F2" s="211"/>
      <c r="G2" s="211"/>
      <c r="H2" s="211"/>
      <c r="I2" s="211"/>
      <c r="J2" s="211"/>
      <c r="K2" s="21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ht="24" customHeight="1">
      <c r="A3" s="52"/>
      <c r="B3" s="211"/>
      <c r="C3" s="211"/>
      <c r="D3" s="211"/>
      <c r="E3" s="264" t="s">
        <v>2</v>
      </c>
      <c r="F3" s="211"/>
      <c r="G3" s="211"/>
      <c r="H3" s="211"/>
      <c r="I3" s="211"/>
      <c r="J3" s="211"/>
      <c r="K3" s="211"/>
      <c r="L3" s="53"/>
      <c r="M3" s="53"/>
      <c r="N3" s="53"/>
      <c r="O3" s="53"/>
      <c r="P3" s="53"/>
      <c r="Q3" s="53"/>
      <c r="R3" s="59"/>
      <c r="S3" s="59"/>
      <c r="T3" s="60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41" ht="42" customHeight="1">
      <c r="A4" s="52"/>
      <c r="B4" s="61" t="s">
        <v>3</v>
      </c>
      <c r="C4" s="62" t="s">
        <v>4</v>
      </c>
      <c r="D4" s="61" t="s">
        <v>5</v>
      </c>
      <c r="E4" s="62" t="s">
        <v>72</v>
      </c>
      <c r="F4" s="62" t="s">
        <v>73</v>
      </c>
      <c r="G4" s="62" t="s">
        <v>74</v>
      </c>
      <c r="H4" s="62" t="s">
        <v>75</v>
      </c>
      <c r="I4" s="61" t="s">
        <v>76</v>
      </c>
      <c r="J4" s="61" t="s">
        <v>77</v>
      </c>
      <c r="K4" s="61" t="s">
        <v>78</v>
      </c>
      <c r="L4" s="63" t="s">
        <v>79</v>
      </c>
      <c r="M4" s="62" t="s">
        <v>80</v>
      </c>
      <c r="N4" s="62" t="s">
        <v>81</v>
      </c>
      <c r="O4" s="64"/>
      <c r="P4" s="53"/>
      <c r="Q4" s="53"/>
      <c r="R4" s="65" t="s">
        <v>82</v>
      </c>
      <c r="S4" s="65" t="s">
        <v>83</v>
      </c>
      <c r="T4" s="66" t="s">
        <v>84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41" ht="25.5" customHeight="1">
      <c r="A5" s="54"/>
      <c r="B5" s="221" t="s">
        <v>12</v>
      </c>
      <c r="C5" s="224" t="s">
        <v>85</v>
      </c>
      <c r="D5" s="265" t="s">
        <v>86</v>
      </c>
      <c r="E5" s="227">
        <v>400000000</v>
      </c>
      <c r="F5" s="227">
        <v>400000000</v>
      </c>
      <c r="G5" s="228" t="s">
        <v>87</v>
      </c>
      <c r="H5" s="69">
        <v>194</v>
      </c>
      <c r="I5" s="69" t="s">
        <v>88</v>
      </c>
      <c r="J5" s="70">
        <v>8892800</v>
      </c>
      <c r="K5" s="261">
        <v>50046</v>
      </c>
      <c r="L5" s="71">
        <v>0</v>
      </c>
      <c r="M5" s="72">
        <f t="shared" ref="M5:M58" si="0">+J5-L5</f>
        <v>8892800</v>
      </c>
      <c r="N5" s="73">
        <f t="shared" ref="N5:N58" si="1">+L5/J5</f>
        <v>0</v>
      </c>
      <c r="O5" s="74"/>
      <c r="P5" s="54"/>
      <c r="Q5" s="75" t="s">
        <v>89</v>
      </c>
      <c r="R5" s="72">
        <v>1530000000</v>
      </c>
      <c r="S5" s="72">
        <v>638416557</v>
      </c>
      <c r="T5" s="72">
        <v>681708146</v>
      </c>
      <c r="U5" s="72">
        <v>2211708146</v>
      </c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</row>
    <row r="6" spans="1:41" ht="30" customHeight="1">
      <c r="A6" s="54"/>
      <c r="B6" s="223"/>
      <c r="C6" s="223"/>
      <c r="D6" s="223"/>
      <c r="E6" s="223"/>
      <c r="F6" s="223"/>
      <c r="G6" s="223"/>
      <c r="H6" s="69">
        <v>195</v>
      </c>
      <c r="I6" s="76" t="s">
        <v>90</v>
      </c>
      <c r="J6" s="70">
        <v>391107200</v>
      </c>
      <c r="K6" s="223"/>
      <c r="L6" s="77">
        <f>119073311-32679452</f>
        <v>86393859</v>
      </c>
      <c r="M6" s="72">
        <f t="shared" si="0"/>
        <v>304713341</v>
      </c>
      <c r="N6" s="73">
        <f t="shared" si="1"/>
        <v>0.22089559844462081</v>
      </c>
      <c r="O6" s="74"/>
      <c r="P6" s="54"/>
      <c r="Q6" s="75" t="s">
        <v>91</v>
      </c>
      <c r="R6" s="72"/>
      <c r="S6" s="72"/>
      <c r="T6" s="72">
        <v>1065876126</v>
      </c>
      <c r="U6" s="72">
        <v>1065876126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</row>
    <row r="7" spans="1:41" ht="33" customHeight="1">
      <c r="A7" s="54"/>
      <c r="B7" s="221" t="s">
        <v>17</v>
      </c>
      <c r="C7" s="224" t="s">
        <v>85</v>
      </c>
      <c r="D7" s="230" t="s">
        <v>92</v>
      </c>
      <c r="E7" s="227">
        <v>700000000</v>
      </c>
      <c r="F7" s="227">
        <v>700000000</v>
      </c>
      <c r="G7" s="228" t="s">
        <v>87</v>
      </c>
      <c r="H7" s="69">
        <v>196</v>
      </c>
      <c r="I7" s="76" t="s">
        <v>93</v>
      </c>
      <c r="J7" s="70">
        <v>25368272</v>
      </c>
      <c r="K7" s="261">
        <v>50047</v>
      </c>
      <c r="L7" s="77"/>
      <c r="M7" s="72">
        <f t="shared" si="0"/>
        <v>25368272</v>
      </c>
      <c r="N7" s="73">
        <f t="shared" si="1"/>
        <v>0</v>
      </c>
      <c r="O7" s="74"/>
      <c r="P7" s="54"/>
      <c r="Q7" s="75" t="s">
        <v>94</v>
      </c>
      <c r="R7" s="72"/>
      <c r="S7" s="72">
        <v>351292000</v>
      </c>
      <c r="T7" s="72">
        <v>1326038377</v>
      </c>
      <c r="U7" s="72">
        <v>1326038377</v>
      </c>
      <c r="V7" s="54"/>
      <c r="W7" s="79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</row>
    <row r="8" spans="1:41" ht="29.25" customHeight="1">
      <c r="A8" s="54"/>
      <c r="B8" s="223"/>
      <c r="C8" s="223"/>
      <c r="D8" s="223"/>
      <c r="E8" s="223"/>
      <c r="F8" s="223"/>
      <c r="G8" s="223"/>
      <c r="H8" s="69">
        <v>197</v>
      </c>
      <c r="I8" s="76" t="s">
        <v>90</v>
      </c>
      <c r="J8" s="70">
        <v>674631728</v>
      </c>
      <c r="K8" s="223"/>
      <c r="L8" s="77">
        <v>521598826</v>
      </c>
      <c r="M8" s="72">
        <f t="shared" si="0"/>
        <v>153032902</v>
      </c>
      <c r="N8" s="73">
        <f t="shared" si="1"/>
        <v>0.77316082886632331</v>
      </c>
      <c r="O8" s="74"/>
      <c r="P8" s="54"/>
      <c r="Q8" s="75" t="s">
        <v>95</v>
      </c>
      <c r="R8" s="72"/>
      <c r="S8" s="72"/>
      <c r="T8" s="72">
        <v>71800232</v>
      </c>
      <c r="U8" s="72">
        <v>71800232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</row>
    <row r="9" spans="1:41" ht="33.75" customHeight="1">
      <c r="A9" s="53"/>
      <c r="B9" s="266" t="s">
        <v>19</v>
      </c>
      <c r="C9" s="267" t="s">
        <v>96</v>
      </c>
      <c r="D9" s="230" t="s">
        <v>97</v>
      </c>
      <c r="E9" s="231">
        <v>500000000</v>
      </c>
      <c r="F9" s="227">
        <v>500000000</v>
      </c>
      <c r="G9" s="228" t="s">
        <v>87</v>
      </c>
      <c r="H9" s="69">
        <v>198</v>
      </c>
      <c r="I9" s="76" t="s">
        <v>98</v>
      </c>
      <c r="J9" s="70">
        <v>69143760</v>
      </c>
      <c r="K9" s="262">
        <v>40056</v>
      </c>
      <c r="L9" s="77"/>
      <c r="M9" s="81">
        <f t="shared" si="0"/>
        <v>69143760</v>
      </c>
      <c r="N9" s="82">
        <f t="shared" si="1"/>
        <v>0</v>
      </c>
      <c r="O9" s="83"/>
      <c r="P9" s="53"/>
      <c r="Q9" s="75" t="s">
        <v>99</v>
      </c>
      <c r="R9" s="81">
        <v>13000000000</v>
      </c>
      <c r="S9" s="81">
        <v>3917583776</v>
      </c>
      <c r="T9" s="81">
        <v>13662432103</v>
      </c>
      <c r="U9" s="81">
        <v>26662432103</v>
      </c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</row>
    <row r="10" spans="1:41" ht="23.25" customHeight="1">
      <c r="A10" s="53"/>
      <c r="B10" s="222"/>
      <c r="C10" s="222"/>
      <c r="D10" s="222"/>
      <c r="E10" s="222"/>
      <c r="F10" s="222"/>
      <c r="G10" s="222"/>
      <c r="H10" s="69">
        <v>199</v>
      </c>
      <c r="I10" s="76" t="s">
        <v>100</v>
      </c>
      <c r="J10" s="70">
        <v>61484920</v>
      </c>
      <c r="K10" s="222"/>
      <c r="L10" s="77"/>
      <c r="M10" s="81">
        <f t="shared" si="0"/>
        <v>61484920</v>
      </c>
      <c r="N10" s="82">
        <f t="shared" si="1"/>
        <v>0</v>
      </c>
      <c r="O10" s="83"/>
      <c r="P10" s="53"/>
      <c r="Q10" s="53"/>
      <c r="R10" s="53"/>
      <c r="S10" s="53"/>
      <c r="T10" s="53"/>
      <c r="U10" s="53">
        <v>31337854984</v>
      </c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</row>
    <row r="11" spans="1:41" ht="36.75" customHeight="1">
      <c r="A11" s="53"/>
      <c r="B11" s="222"/>
      <c r="C11" s="222"/>
      <c r="D11" s="222"/>
      <c r="E11" s="222"/>
      <c r="F11" s="222"/>
      <c r="G11" s="222"/>
      <c r="H11" s="69">
        <v>200</v>
      </c>
      <c r="I11" s="76" t="s">
        <v>101</v>
      </c>
      <c r="J11" s="70">
        <v>234118180</v>
      </c>
      <c r="K11" s="222"/>
      <c r="L11" s="77">
        <v>189555287</v>
      </c>
      <c r="M11" s="81">
        <f t="shared" si="0"/>
        <v>44562893</v>
      </c>
      <c r="N11" s="82">
        <f t="shared" si="1"/>
        <v>0.80965641796805354</v>
      </c>
      <c r="O11" s="84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</row>
    <row r="12" spans="1:41" ht="23.25" customHeight="1">
      <c r="A12" s="53"/>
      <c r="B12" s="223"/>
      <c r="C12" s="223"/>
      <c r="D12" s="223"/>
      <c r="E12" s="223"/>
      <c r="F12" s="223"/>
      <c r="G12" s="223"/>
      <c r="H12" s="69">
        <v>201</v>
      </c>
      <c r="I12" s="76" t="s">
        <v>90</v>
      </c>
      <c r="J12" s="70">
        <v>135253140</v>
      </c>
      <c r="K12" s="223"/>
      <c r="L12" s="77">
        <v>103582056</v>
      </c>
      <c r="M12" s="81">
        <f t="shared" si="0"/>
        <v>31671084</v>
      </c>
      <c r="N12" s="82">
        <f t="shared" si="1"/>
        <v>0.7658384566894344</v>
      </c>
      <c r="O12" s="8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</row>
    <row r="13" spans="1:41" ht="27" customHeight="1">
      <c r="A13" s="54"/>
      <c r="B13" s="221" t="s">
        <v>22</v>
      </c>
      <c r="C13" s="224" t="s">
        <v>85</v>
      </c>
      <c r="D13" s="225" t="s">
        <v>102</v>
      </c>
      <c r="E13" s="226">
        <v>2522000000</v>
      </c>
      <c r="F13" s="227">
        <v>468661918</v>
      </c>
      <c r="G13" s="228" t="s">
        <v>87</v>
      </c>
      <c r="H13" s="69">
        <v>203</v>
      </c>
      <c r="I13" s="76" t="s">
        <v>103</v>
      </c>
      <c r="J13" s="70">
        <v>423619144</v>
      </c>
      <c r="K13" s="229">
        <v>50048</v>
      </c>
      <c r="L13" s="77">
        <v>368496833</v>
      </c>
      <c r="M13" s="72">
        <f t="shared" si="0"/>
        <v>55122311</v>
      </c>
      <c r="N13" s="73">
        <f t="shared" si="1"/>
        <v>0.86987766775714936</v>
      </c>
      <c r="O13" s="7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</row>
    <row r="14" spans="1:41" ht="27" customHeight="1">
      <c r="A14" s="54"/>
      <c r="B14" s="222"/>
      <c r="C14" s="222"/>
      <c r="D14" s="222"/>
      <c r="E14" s="222"/>
      <c r="F14" s="222"/>
      <c r="G14" s="222"/>
      <c r="H14" s="69">
        <v>204</v>
      </c>
      <c r="I14" s="76" t="s">
        <v>104</v>
      </c>
      <c r="J14" s="70">
        <v>25000000</v>
      </c>
      <c r="K14" s="222"/>
      <c r="L14" s="77">
        <v>0</v>
      </c>
      <c r="M14" s="72">
        <f t="shared" si="0"/>
        <v>25000000</v>
      </c>
      <c r="N14" s="73">
        <f t="shared" si="1"/>
        <v>0</v>
      </c>
      <c r="O14" s="7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</row>
    <row r="15" spans="1:41" ht="40.5" customHeight="1">
      <c r="A15" s="54"/>
      <c r="B15" s="222"/>
      <c r="C15" s="222"/>
      <c r="D15" s="222"/>
      <c r="E15" s="222"/>
      <c r="F15" s="223"/>
      <c r="G15" s="223"/>
      <c r="H15" s="69">
        <v>202</v>
      </c>
      <c r="I15" s="76" t="s">
        <v>98</v>
      </c>
      <c r="J15" s="70">
        <v>20042774</v>
      </c>
      <c r="K15" s="222"/>
      <c r="L15" s="77">
        <v>19813500</v>
      </c>
      <c r="M15" s="72">
        <f t="shared" si="0"/>
        <v>229274</v>
      </c>
      <c r="N15" s="73">
        <f t="shared" si="1"/>
        <v>0.98856076509169843</v>
      </c>
      <c r="O15" s="86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</row>
    <row r="16" spans="1:41" ht="44.25" customHeight="1">
      <c r="A16" s="54"/>
      <c r="B16" s="223"/>
      <c r="C16" s="223"/>
      <c r="D16" s="223"/>
      <c r="E16" s="223"/>
      <c r="F16" s="87">
        <v>2053338082</v>
      </c>
      <c r="G16" s="88" t="s">
        <v>105</v>
      </c>
      <c r="H16" s="89">
        <v>365</v>
      </c>
      <c r="I16" s="89" t="s">
        <v>106</v>
      </c>
      <c r="J16" s="70">
        <v>2053338082</v>
      </c>
      <c r="K16" s="223"/>
      <c r="L16" s="77">
        <v>44115516</v>
      </c>
      <c r="M16" s="72">
        <f t="shared" si="0"/>
        <v>2009222566</v>
      </c>
      <c r="N16" s="73">
        <f t="shared" si="1"/>
        <v>2.1484779533738761E-2</v>
      </c>
      <c r="O16" s="86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</row>
    <row r="17" spans="1:41" ht="27" customHeight="1">
      <c r="A17" s="54"/>
      <c r="B17" s="221" t="s">
        <v>24</v>
      </c>
      <c r="C17" s="224" t="s">
        <v>85</v>
      </c>
      <c r="D17" s="230" t="s">
        <v>107</v>
      </c>
      <c r="E17" s="226">
        <v>1400000000</v>
      </c>
      <c r="F17" s="227">
        <v>1400000000</v>
      </c>
      <c r="G17" s="228" t="s">
        <v>87</v>
      </c>
      <c r="H17" s="90">
        <v>205</v>
      </c>
      <c r="I17" s="89" t="s">
        <v>104</v>
      </c>
      <c r="J17" s="70">
        <v>26000000</v>
      </c>
      <c r="K17" s="229">
        <v>50049</v>
      </c>
      <c r="L17" s="77"/>
      <c r="M17" s="72">
        <f t="shared" si="0"/>
        <v>26000000</v>
      </c>
      <c r="N17" s="73">
        <f t="shared" si="1"/>
        <v>0</v>
      </c>
      <c r="O17" s="74"/>
      <c r="P17" s="54"/>
      <c r="Q17" s="54"/>
      <c r="R17" s="54"/>
      <c r="S17" s="54"/>
      <c r="T17" s="54">
        <v>7196934329</v>
      </c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</row>
    <row r="18" spans="1:41" ht="27" customHeight="1">
      <c r="A18" s="54"/>
      <c r="B18" s="222"/>
      <c r="C18" s="222"/>
      <c r="D18" s="222"/>
      <c r="E18" s="222"/>
      <c r="F18" s="222"/>
      <c r="G18" s="222"/>
      <c r="H18" s="90">
        <v>206</v>
      </c>
      <c r="I18" s="89" t="s">
        <v>88</v>
      </c>
      <c r="J18" s="70">
        <v>43000000</v>
      </c>
      <c r="K18" s="222"/>
      <c r="L18" s="77"/>
      <c r="M18" s="72">
        <f t="shared" si="0"/>
        <v>43000000</v>
      </c>
      <c r="N18" s="73">
        <f t="shared" si="1"/>
        <v>0</v>
      </c>
      <c r="O18" s="74"/>
      <c r="P18" s="54"/>
      <c r="Q18" s="54"/>
      <c r="R18" s="54"/>
      <c r="S18" s="54"/>
      <c r="T18" s="54">
        <f>SUM(T14:T17)</f>
        <v>7196934329</v>
      </c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</row>
    <row r="19" spans="1:41" ht="38.25" customHeight="1">
      <c r="A19" s="54"/>
      <c r="B19" s="223"/>
      <c r="C19" s="223"/>
      <c r="D19" s="223"/>
      <c r="E19" s="223"/>
      <c r="F19" s="223"/>
      <c r="G19" s="223"/>
      <c r="H19" s="90">
        <v>207</v>
      </c>
      <c r="I19" s="89" t="s">
        <v>90</v>
      </c>
      <c r="J19" s="70">
        <v>1331000000</v>
      </c>
      <c r="K19" s="223"/>
      <c r="L19" s="77">
        <v>598495969</v>
      </c>
      <c r="M19" s="72">
        <f t="shared" si="0"/>
        <v>732504031</v>
      </c>
      <c r="N19" s="73">
        <f t="shared" si="1"/>
        <v>0.44965887978963187</v>
      </c>
      <c r="O19" s="7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</row>
    <row r="20" spans="1:41" ht="61.5" customHeight="1">
      <c r="A20" s="53"/>
      <c r="B20" s="91" t="s">
        <v>26</v>
      </c>
      <c r="C20" s="92" t="s">
        <v>108</v>
      </c>
      <c r="D20" s="93" t="s">
        <v>109</v>
      </c>
      <c r="E20" s="94">
        <v>746762000</v>
      </c>
      <c r="F20" s="87">
        <v>746762000</v>
      </c>
      <c r="G20" s="88" t="s">
        <v>87</v>
      </c>
      <c r="H20" s="69">
        <v>208</v>
      </c>
      <c r="I20" s="76" t="s">
        <v>90</v>
      </c>
      <c r="J20" s="70">
        <v>746762000</v>
      </c>
      <c r="K20" s="95">
        <v>58508</v>
      </c>
      <c r="L20" s="77">
        <v>423446596</v>
      </c>
      <c r="M20" s="81">
        <f t="shared" si="0"/>
        <v>323315404</v>
      </c>
      <c r="N20" s="82">
        <f t="shared" si="1"/>
        <v>0.56704357747180489</v>
      </c>
      <c r="O20" s="8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</row>
    <row r="21" spans="1:41" ht="50.25" customHeight="1">
      <c r="A21" s="54"/>
      <c r="B21" s="96" t="s">
        <v>29</v>
      </c>
      <c r="C21" s="97" t="s">
        <v>85</v>
      </c>
      <c r="D21" s="93" t="s">
        <v>110</v>
      </c>
      <c r="E21" s="94">
        <v>57200000</v>
      </c>
      <c r="F21" s="87">
        <v>57200000</v>
      </c>
      <c r="G21" s="88" t="s">
        <v>87</v>
      </c>
      <c r="H21" s="69">
        <v>209</v>
      </c>
      <c r="I21" s="76" t="s">
        <v>111</v>
      </c>
      <c r="J21" s="70">
        <v>57200000</v>
      </c>
      <c r="K21" s="98">
        <v>50050</v>
      </c>
      <c r="L21" s="77">
        <v>0</v>
      </c>
      <c r="M21" s="72">
        <f t="shared" si="0"/>
        <v>57200000</v>
      </c>
      <c r="N21" s="73">
        <f t="shared" si="1"/>
        <v>0</v>
      </c>
      <c r="O21" s="7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</row>
    <row r="22" spans="1:41" ht="33.75" customHeight="1">
      <c r="A22" s="54"/>
      <c r="B22" s="221" t="s">
        <v>31</v>
      </c>
      <c r="C22" s="224" t="s">
        <v>85</v>
      </c>
      <c r="D22" s="225" t="s">
        <v>112</v>
      </c>
      <c r="E22" s="226">
        <v>1000000000</v>
      </c>
      <c r="F22" s="227">
        <v>200000000</v>
      </c>
      <c r="G22" s="228" t="s">
        <v>87</v>
      </c>
      <c r="H22" s="90">
        <v>210</v>
      </c>
      <c r="I22" s="89" t="s">
        <v>93</v>
      </c>
      <c r="J22" s="70">
        <v>3326700</v>
      </c>
      <c r="K22" s="229">
        <v>50051</v>
      </c>
      <c r="L22" s="77"/>
      <c r="M22" s="72">
        <f t="shared" si="0"/>
        <v>3326700</v>
      </c>
      <c r="N22" s="73">
        <f t="shared" si="1"/>
        <v>0</v>
      </c>
      <c r="O22" s="7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1:41" ht="11.25" customHeight="1">
      <c r="A23" s="54"/>
      <c r="B23" s="222"/>
      <c r="C23" s="222"/>
      <c r="D23" s="222"/>
      <c r="E23" s="222"/>
      <c r="F23" s="222"/>
      <c r="G23" s="222"/>
      <c r="H23" s="90">
        <v>211</v>
      </c>
      <c r="I23" s="89" t="s">
        <v>111</v>
      </c>
      <c r="J23" s="70">
        <v>3681608</v>
      </c>
      <c r="K23" s="222"/>
      <c r="L23" s="77"/>
      <c r="M23" s="72">
        <f t="shared" si="0"/>
        <v>3681608</v>
      </c>
      <c r="N23" s="73">
        <f t="shared" si="1"/>
        <v>0</v>
      </c>
      <c r="O23" s="7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</row>
    <row r="24" spans="1:41" ht="11.25" customHeight="1">
      <c r="A24" s="54"/>
      <c r="B24" s="222"/>
      <c r="C24" s="222"/>
      <c r="D24" s="222"/>
      <c r="E24" s="222"/>
      <c r="F24" s="223"/>
      <c r="G24" s="223"/>
      <c r="H24" s="90">
        <v>212</v>
      </c>
      <c r="I24" s="89" t="s">
        <v>90</v>
      </c>
      <c r="J24" s="70">
        <v>192991692</v>
      </c>
      <c r="K24" s="222"/>
      <c r="L24" s="77">
        <v>152430656</v>
      </c>
      <c r="M24" s="72">
        <f t="shared" si="0"/>
        <v>40561036</v>
      </c>
      <c r="N24" s="73">
        <f t="shared" si="1"/>
        <v>0.7898301446053958</v>
      </c>
      <c r="O24" s="86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</row>
    <row r="25" spans="1:41" ht="48" customHeight="1">
      <c r="A25" s="54"/>
      <c r="B25" s="223"/>
      <c r="C25" s="223"/>
      <c r="D25" s="223"/>
      <c r="E25" s="223"/>
      <c r="F25" s="87">
        <f>E22-F22</f>
        <v>800000000</v>
      </c>
      <c r="G25" s="88" t="s">
        <v>105</v>
      </c>
      <c r="H25" s="90">
        <v>366</v>
      </c>
      <c r="I25" s="89" t="s">
        <v>113</v>
      </c>
      <c r="J25" s="70">
        <v>800000000</v>
      </c>
      <c r="K25" s="223"/>
      <c r="L25" s="77">
        <v>50336000</v>
      </c>
      <c r="M25" s="72">
        <f t="shared" si="0"/>
        <v>749664000</v>
      </c>
      <c r="N25" s="73">
        <f t="shared" si="1"/>
        <v>6.2920000000000004E-2</v>
      </c>
      <c r="O25" s="86"/>
      <c r="P25" s="52"/>
      <c r="Q25" s="99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</row>
    <row r="26" spans="1:41" ht="15.75" customHeight="1">
      <c r="A26" s="54"/>
      <c r="B26" s="221" t="s">
        <v>33</v>
      </c>
      <c r="C26" s="221" t="s">
        <v>114</v>
      </c>
      <c r="D26" s="230" t="s">
        <v>115</v>
      </c>
      <c r="E26" s="231">
        <v>1000000000</v>
      </c>
      <c r="F26" s="227">
        <v>1000000000</v>
      </c>
      <c r="G26" s="228" t="s">
        <v>87</v>
      </c>
      <c r="H26" s="69">
        <v>213</v>
      </c>
      <c r="I26" s="76" t="s">
        <v>104</v>
      </c>
      <c r="J26" s="70">
        <v>31795087</v>
      </c>
      <c r="K26" s="229">
        <v>4326</v>
      </c>
      <c r="L26" s="77">
        <v>31779815</v>
      </c>
      <c r="M26" s="72">
        <f t="shared" si="0"/>
        <v>15272</v>
      </c>
      <c r="N26" s="73">
        <f t="shared" si="1"/>
        <v>0.99951967421885024</v>
      </c>
      <c r="O26" s="7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</row>
    <row r="27" spans="1:41" ht="18.75" customHeight="1">
      <c r="A27" s="54"/>
      <c r="B27" s="222"/>
      <c r="C27" s="222"/>
      <c r="D27" s="222"/>
      <c r="E27" s="222"/>
      <c r="F27" s="222"/>
      <c r="G27" s="222"/>
      <c r="H27" s="69">
        <v>214</v>
      </c>
      <c r="I27" s="76" t="s">
        <v>116</v>
      </c>
      <c r="J27" s="70">
        <v>760550565</v>
      </c>
      <c r="K27" s="222"/>
      <c r="L27" s="77">
        <v>760550565</v>
      </c>
      <c r="M27" s="72">
        <f t="shared" si="0"/>
        <v>0</v>
      </c>
      <c r="N27" s="73">
        <f t="shared" si="1"/>
        <v>1</v>
      </c>
      <c r="O27" s="7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</row>
    <row r="28" spans="1:41" ht="16.5" customHeight="1">
      <c r="A28" s="54"/>
      <c r="B28" s="222"/>
      <c r="C28" s="222"/>
      <c r="D28" s="222"/>
      <c r="E28" s="222"/>
      <c r="F28" s="222"/>
      <c r="G28" s="222"/>
      <c r="H28" s="69">
        <v>215</v>
      </c>
      <c r="I28" s="76" t="s">
        <v>93</v>
      </c>
      <c r="J28" s="70">
        <v>207000000</v>
      </c>
      <c r="K28" s="222"/>
      <c r="L28" s="77">
        <v>134816900</v>
      </c>
      <c r="M28" s="72">
        <f t="shared" si="0"/>
        <v>72183100</v>
      </c>
      <c r="N28" s="73">
        <f t="shared" si="1"/>
        <v>0.65128937198067638</v>
      </c>
      <c r="O28" s="86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</row>
    <row r="29" spans="1:41" ht="32.25" customHeight="1">
      <c r="A29" s="54"/>
      <c r="B29" s="223"/>
      <c r="C29" s="223"/>
      <c r="D29" s="223"/>
      <c r="E29" s="223"/>
      <c r="F29" s="223"/>
      <c r="G29" s="223"/>
      <c r="H29" s="69">
        <v>216</v>
      </c>
      <c r="I29" s="76" t="s">
        <v>90</v>
      </c>
      <c r="J29" s="70">
        <v>654348</v>
      </c>
      <c r="K29" s="223"/>
      <c r="L29" s="77">
        <v>225000</v>
      </c>
      <c r="M29" s="72">
        <f t="shared" si="0"/>
        <v>429348</v>
      </c>
      <c r="N29" s="73">
        <f t="shared" si="1"/>
        <v>0.3438537292083112</v>
      </c>
      <c r="O29" s="86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</row>
    <row r="30" spans="1:41" ht="11.25" customHeight="1">
      <c r="A30" s="54"/>
      <c r="B30" s="221" t="s">
        <v>36</v>
      </c>
      <c r="C30" s="224" t="s">
        <v>85</v>
      </c>
      <c r="D30" s="230" t="s">
        <v>117</v>
      </c>
      <c r="E30" s="231">
        <v>1000000000</v>
      </c>
      <c r="F30" s="227">
        <v>1000000000</v>
      </c>
      <c r="G30" s="228" t="s">
        <v>87</v>
      </c>
      <c r="H30" s="69">
        <v>217</v>
      </c>
      <c r="I30" s="76" t="s">
        <v>118</v>
      </c>
      <c r="J30" s="70">
        <v>201652895</v>
      </c>
      <c r="K30" s="229">
        <v>50052</v>
      </c>
      <c r="L30" s="77">
        <v>201321225</v>
      </c>
      <c r="M30" s="72">
        <f t="shared" si="0"/>
        <v>331670</v>
      </c>
      <c r="N30" s="73">
        <f t="shared" si="1"/>
        <v>0.99835524305267231</v>
      </c>
      <c r="O30" s="7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</row>
    <row r="31" spans="1:41" ht="20.25" customHeight="1">
      <c r="A31" s="54"/>
      <c r="B31" s="222"/>
      <c r="C31" s="222"/>
      <c r="D31" s="222"/>
      <c r="E31" s="222"/>
      <c r="F31" s="222"/>
      <c r="G31" s="222"/>
      <c r="H31" s="69">
        <v>218</v>
      </c>
      <c r="I31" s="76" t="s">
        <v>88</v>
      </c>
      <c r="J31" s="70">
        <v>11229381</v>
      </c>
      <c r="K31" s="222"/>
      <c r="L31" s="77">
        <v>0</v>
      </c>
      <c r="M31" s="72">
        <f t="shared" si="0"/>
        <v>11229381</v>
      </c>
      <c r="N31" s="73">
        <f t="shared" si="1"/>
        <v>0</v>
      </c>
      <c r="O31" s="7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</row>
    <row r="32" spans="1:41" ht="28.5" customHeight="1">
      <c r="A32" s="54"/>
      <c r="B32" s="222"/>
      <c r="C32" s="222"/>
      <c r="D32" s="222"/>
      <c r="E32" s="222"/>
      <c r="F32" s="222"/>
      <c r="G32" s="222"/>
      <c r="H32" s="69">
        <v>219</v>
      </c>
      <c r="I32" s="76" t="s">
        <v>111</v>
      </c>
      <c r="J32" s="70">
        <v>715129302</v>
      </c>
      <c r="K32" s="222"/>
      <c r="L32" s="77">
        <v>552740137</v>
      </c>
      <c r="M32" s="72">
        <f t="shared" si="0"/>
        <v>162389165</v>
      </c>
      <c r="N32" s="73">
        <f t="shared" si="1"/>
        <v>0.77292335169899107</v>
      </c>
      <c r="O32" s="86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</row>
    <row r="33" spans="1:41" ht="27" customHeight="1">
      <c r="A33" s="54"/>
      <c r="B33" s="223"/>
      <c r="C33" s="223"/>
      <c r="D33" s="223"/>
      <c r="E33" s="223"/>
      <c r="F33" s="223"/>
      <c r="G33" s="223"/>
      <c r="H33" s="69">
        <v>220</v>
      </c>
      <c r="I33" s="76" t="s">
        <v>90</v>
      </c>
      <c r="J33" s="70">
        <v>71988422</v>
      </c>
      <c r="K33" s="223"/>
      <c r="L33" s="77">
        <v>69806954</v>
      </c>
      <c r="M33" s="72">
        <f t="shared" si="0"/>
        <v>2181468</v>
      </c>
      <c r="N33" s="73">
        <f t="shared" si="1"/>
        <v>0.96969696043622122</v>
      </c>
      <c r="O33" s="7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</row>
    <row r="34" spans="1:41" ht="25.5" customHeight="1">
      <c r="A34" s="54"/>
      <c r="B34" s="233" t="s">
        <v>38</v>
      </c>
      <c r="C34" s="234" t="s">
        <v>85</v>
      </c>
      <c r="D34" s="235" t="s">
        <v>119</v>
      </c>
      <c r="E34" s="236">
        <v>250523560</v>
      </c>
      <c r="F34" s="237">
        <v>250523560</v>
      </c>
      <c r="G34" s="238" t="s">
        <v>87</v>
      </c>
      <c r="H34" s="100">
        <v>221</v>
      </c>
      <c r="I34" s="101" t="s">
        <v>104</v>
      </c>
      <c r="J34" s="102">
        <v>23509560</v>
      </c>
      <c r="K34" s="239">
        <v>50053</v>
      </c>
      <c r="L34" s="77">
        <v>0</v>
      </c>
      <c r="M34" s="103">
        <f t="shared" si="0"/>
        <v>23509560</v>
      </c>
      <c r="N34" s="104">
        <f t="shared" si="1"/>
        <v>0</v>
      </c>
      <c r="O34" s="7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</row>
    <row r="35" spans="1:41" ht="18.75" customHeight="1">
      <c r="A35" s="54"/>
      <c r="B35" s="222"/>
      <c r="C35" s="222"/>
      <c r="D35" s="222"/>
      <c r="E35" s="222"/>
      <c r="F35" s="222"/>
      <c r="G35" s="222"/>
      <c r="H35" s="100">
        <v>222</v>
      </c>
      <c r="I35" s="101" t="s">
        <v>88</v>
      </c>
      <c r="J35" s="102">
        <v>173765000</v>
      </c>
      <c r="K35" s="222"/>
      <c r="L35" s="77">
        <v>81240840</v>
      </c>
      <c r="M35" s="103">
        <f t="shared" si="0"/>
        <v>92524160</v>
      </c>
      <c r="N35" s="104">
        <f t="shared" si="1"/>
        <v>0.46753281731073576</v>
      </c>
      <c r="O35" s="86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</row>
    <row r="36" spans="1:41" ht="29.25" customHeight="1">
      <c r="A36" s="54"/>
      <c r="B36" s="223"/>
      <c r="C36" s="223"/>
      <c r="D36" s="223"/>
      <c r="E36" s="223"/>
      <c r="F36" s="223"/>
      <c r="G36" s="223"/>
      <c r="H36" s="100">
        <v>223</v>
      </c>
      <c r="I36" s="101" t="s">
        <v>90</v>
      </c>
      <c r="J36" s="102">
        <v>53249000</v>
      </c>
      <c r="K36" s="223"/>
      <c r="L36" s="77">
        <v>8960000</v>
      </c>
      <c r="M36" s="103">
        <f t="shared" si="0"/>
        <v>44289000</v>
      </c>
      <c r="N36" s="104">
        <f t="shared" si="1"/>
        <v>0.16826607072433286</v>
      </c>
      <c r="O36" s="7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</row>
    <row r="37" spans="1:41" ht="41.25" customHeight="1">
      <c r="A37" s="54"/>
      <c r="B37" s="221" t="s">
        <v>40</v>
      </c>
      <c r="C37" s="224" t="s">
        <v>96</v>
      </c>
      <c r="D37" s="230" t="s">
        <v>120</v>
      </c>
      <c r="E37" s="231">
        <v>1400000000</v>
      </c>
      <c r="F37" s="87">
        <v>600000000</v>
      </c>
      <c r="G37" s="88" t="s">
        <v>87</v>
      </c>
      <c r="H37" s="69">
        <v>224</v>
      </c>
      <c r="I37" s="76" t="s">
        <v>121</v>
      </c>
      <c r="J37" s="70">
        <v>600000000</v>
      </c>
      <c r="K37" s="229">
        <v>40057</v>
      </c>
      <c r="L37" s="77">
        <v>600000000</v>
      </c>
      <c r="M37" s="72">
        <f t="shared" si="0"/>
        <v>0</v>
      </c>
      <c r="N37" s="73">
        <f t="shared" si="1"/>
        <v>1</v>
      </c>
      <c r="O37" s="86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</row>
    <row r="38" spans="1:41" ht="41.25" customHeight="1">
      <c r="A38" s="54"/>
      <c r="B38" s="223"/>
      <c r="C38" s="223"/>
      <c r="D38" s="223"/>
      <c r="E38" s="223"/>
      <c r="F38" s="87">
        <f>E37-F37</f>
        <v>800000000</v>
      </c>
      <c r="G38" s="88" t="s">
        <v>105</v>
      </c>
      <c r="H38" s="90">
        <v>367</v>
      </c>
      <c r="I38" s="76" t="s">
        <v>122</v>
      </c>
      <c r="J38" s="70">
        <v>800000000</v>
      </c>
      <c r="K38" s="223"/>
      <c r="L38" s="77">
        <v>632586731</v>
      </c>
      <c r="M38" s="72">
        <f t="shared" si="0"/>
        <v>167413269</v>
      </c>
      <c r="N38" s="73">
        <f t="shared" si="1"/>
        <v>0.79073341374999995</v>
      </c>
      <c r="O38" s="86"/>
      <c r="P38" s="105"/>
      <c r="Q38" s="232">
        <v>0</v>
      </c>
      <c r="R38" s="211"/>
      <c r="S38" s="105"/>
      <c r="T38" s="105">
        <v>0</v>
      </c>
      <c r="U38" s="232">
        <v>0</v>
      </c>
      <c r="V38" s="211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</row>
    <row r="39" spans="1:41" ht="33.75" customHeight="1">
      <c r="A39" s="54"/>
      <c r="B39" s="221" t="s">
        <v>42</v>
      </c>
      <c r="C39" s="221" t="s">
        <v>123</v>
      </c>
      <c r="D39" s="230" t="s">
        <v>124</v>
      </c>
      <c r="E39" s="226">
        <v>500000000</v>
      </c>
      <c r="F39" s="227">
        <v>500000000</v>
      </c>
      <c r="G39" s="228" t="s">
        <v>87</v>
      </c>
      <c r="H39" s="90">
        <v>225</v>
      </c>
      <c r="I39" s="89" t="s">
        <v>125</v>
      </c>
      <c r="J39" s="70">
        <v>63560800</v>
      </c>
      <c r="K39" s="229">
        <v>24017</v>
      </c>
      <c r="L39" s="77">
        <v>4810000</v>
      </c>
      <c r="M39" s="72">
        <f t="shared" si="0"/>
        <v>58750800</v>
      </c>
      <c r="N39" s="73">
        <f t="shared" si="1"/>
        <v>7.5675573623994657E-2</v>
      </c>
      <c r="O39" s="7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</row>
    <row r="40" spans="1:41" ht="15" customHeight="1">
      <c r="A40" s="54"/>
      <c r="B40" s="222"/>
      <c r="C40" s="222"/>
      <c r="D40" s="222"/>
      <c r="E40" s="222"/>
      <c r="F40" s="222"/>
      <c r="G40" s="222"/>
      <c r="H40" s="90">
        <v>226</v>
      </c>
      <c r="I40" s="89" t="s">
        <v>118</v>
      </c>
      <c r="J40" s="70">
        <v>35004200</v>
      </c>
      <c r="K40" s="222"/>
      <c r="L40" s="77">
        <v>0</v>
      </c>
      <c r="M40" s="72">
        <f t="shared" si="0"/>
        <v>35004200</v>
      </c>
      <c r="N40" s="73">
        <f t="shared" si="1"/>
        <v>0</v>
      </c>
      <c r="O40" s="86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</row>
    <row r="41" spans="1:41" ht="11.25" customHeight="1">
      <c r="A41" s="54"/>
      <c r="B41" s="223"/>
      <c r="C41" s="223"/>
      <c r="D41" s="223"/>
      <c r="E41" s="223"/>
      <c r="F41" s="223"/>
      <c r="G41" s="223"/>
      <c r="H41" s="90">
        <v>227</v>
      </c>
      <c r="I41" s="89" t="s">
        <v>111</v>
      </c>
      <c r="J41" s="70">
        <v>401435000</v>
      </c>
      <c r="K41" s="223"/>
      <c r="L41" s="77">
        <v>158213644</v>
      </c>
      <c r="M41" s="72">
        <f t="shared" si="0"/>
        <v>243221356</v>
      </c>
      <c r="N41" s="73">
        <f t="shared" si="1"/>
        <v>0.39412020376897877</v>
      </c>
      <c r="O41" s="86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</row>
    <row r="42" spans="1:41" ht="33.75" customHeight="1">
      <c r="A42" s="54"/>
      <c r="B42" s="221" t="s">
        <v>45</v>
      </c>
      <c r="C42" s="221" t="s">
        <v>126</v>
      </c>
      <c r="D42" s="230" t="s">
        <v>127</v>
      </c>
      <c r="E42" s="231">
        <v>3500000000</v>
      </c>
      <c r="F42" s="227">
        <v>3500000000</v>
      </c>
      <c r="G42" s="228" t="s">
        <v>87</v>
      </c>
      <c r="H42" s="69">
        <v>228</v>
      </c>
      <c r="I42" s="76" t="s">
        <v>98</v>
      </c>
      <c r="J42" s="70">
        <v>570112340</v>
      </c>
      <c r="K42" s="229">
        <v>44715</v>
      </c>
      <c r="L42" s="77">
        <v>570112340</v>
      </c>
      <c r="M42" s="72">
        <f t="shared" si="0"/>
        <v>0</v>
      </c>
      <c r="N42" s="73">
        <f t="shared" si="1"/>
        <v>1</v>
      </c>
      <c r="O42" s="7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</row>
    <row r="43" spans="1:41" ht="11.25" customHeight="1">
      <c r="A43" s="54"/>
      <c r="B43" s="222"/>
      <c r="C43" s="222"/>
      <c r="D43" s="222"/>
      <c r="E43" s="222"/>
      <c r="F43" s="222"/>
      <c r="G43" s="222"/>
      <c r="H43" s="69">
        <v>230</v>
      </c>
      <c r="I43" s="76" t="s">
        <v>88</v>
      </c>
      <c r="J43" s="70">
        <v>543615079</v>
      </c>
      <c r="K43" s="222"/>
      <c r="L43" s="77">
        <v>147706152</v>
      </c>
      <c r="M43" s="72">
        <f t="shared" si="0"/>
        <v>395908927</v>
      </c>
      <c r="N43" s="73">
        <f t="shared" si="1"/>
        <v>0.27171091771720335</v>
      </c>
      <c r="O43" s="86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</row>
    <row r="44" spans="1:41" ht="11.25" customHeight="1">
      <c r="A44" s="54"/>
      <c r="B44" s="222"/>
      <c r="C44" s="222"/>
      <c r="D44" s="222"/>
      <c r="E44" s="222"/>
      <c r="F44" s="222"/>
      <c r="G44" s="222"/>
      <c r="H44" s="69">
        <v>229</v>
      </c>
      <c r="I44" s="76" t="s">
        <v>104</v>
      </c>
      <c r="J44" s="70">
        <v>318083470</v>
      </c>
      <c r="K44" s="222"/>
      <c r="L44" s="77">
        <v>174797800</v>
      </c>
      <c r="M44" s="72">
        <f t="shared" si="0"/>
        <v>143285670</v>
      </c>
      <c r="N44" s="73">
        <f t="shared" si="1"/>
        <v>0.54953437221997103</v>
      </c>
      <c r="O44" s="86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</row>
    <row r="45" spans="1:41" ht="11.25" customHeight="1">
      <c r="A45" s="54"/>
      <c r="B45" s="223"/>
      <c r="C45" s="223"/>
      <c r="D45" s="223"/>
      <c r="E45" s="223"/>
      <c r="F45" s="223"/>
      <c r="G45" s="223"/>
      <c r="H45" s="69">
        <v>231</v>
      </c>
      <c r="I45" s="76" t="s">
        <v>111</v>
      </c>
      <c r="J45" s="70">
        <v>2068189111</v>
      </c>
      <c r="K45" s="223"/>
      <c r="L45" s="77">
        <v>1600057020</v>
      </c>
      <c r="M45" s="72">
        <f t="shared" si="0"/>
        <v>468132091</v>
      </c>
      <c r="N45" s="73">
        <f t="shared" si="1"/>
        <v>0.77365121568904727</v>
      </c>
      <c r="O45" s="7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</row>
    <row r="46" spans="1:41" ht="33.75" customHeight="1">
      <c r="A46" s="54"/>
      <c r="B46" s="242" t="s">
        <v>50</v>
      </c>
      <c r="C46" s="242" t="s">
        <v>128</v>
      </c>
      <c r="D46" s="243" t="s">
        <v>129</v>
      </c>
      <c r="E46" s="244">
        <v>2500000000</v>
      </c>
      <c r="F46" s="240">
        <v>857041886</v>
      </c>
      <c r="G46" s="241" t="s">
        <v>87</v>
      </c>
      <c r="H46" s="106">
        <v>236</v>
      </c>
      <c r="I46" s="107" t="s">
        <v>93</v>
      </c>
      <c r="J46" s="106">
        <v>73010000</v>
      </c>
      <c r="K46" s="245">
        <v>44106</v>
      </c>
      <c r="L46" s="108">
        <v>15544013</v>
      </c>
      <c r="M46" s="109">
        <f t="shared" si="0"/>
        <v>57465987</v>
      </c>
      <c r="N46" s="110">
        <f t="shared" si="1"/>
        <v>0.21290252020271197</v>
      </c>
      <c r="O46" s="7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</row>
    <row r="47" spans="1:41" ht="15" customHeight="1">
      <c r="A47" s="54"/>
      <c r="B47" s="222"/>
      <c r="C47" s="222"/>
      <c r="D47" s="222"/>
      <c r="E47" s="222"/>
      <c r="F47" s="222"/>
      <c r="G47" s="222"/>
      <c r="H47" s="106">
        <v>233</v>
      </c>
      <c r="I47" s="107" t="s">
        <v>130</v>
      </c>
      <c r="J47" s="106">
        <v>25000000</v>
      </c>
      <c r="K47" s="222"/>
      <c r="L47" s="108">
        <v>0</v>
      </c>
      <c r="M47" s="109">
        <f t="shared" si="0"/>
        <v>25000000</v>
      </c>
      <c r="N47" s="110">
        <f t="shared" si="1"/>
        <v>0</v>
      </c>
      <c r="O47" s="7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1:41" ht="15" customHeight="1">
      <c r="A48" s="54"/>
      <c r="B48" s="222"/>
      <c r="C48" s="222"/>
      <c r="D48" s="222"/>
      <c r="E48" s="222"/>
      <c r="F48" s="222"/>
      <c r="G48" s="222"/>
      <c r="H48" s="106">
        <v>234</v>
      </c>
      <c r="I48" s="107" t="s">
        <v>131</v>
      </c>
      <c r="J48" s="106">
        <v>25000000</v>
      </c>
      <c r="K48" s="222"/>
      <c r="L48" s="108">
        <v>24608000</v>
      </c>
      <c r="M48" s="109">
        <f t="shared" si="0"/>
        <v>392000</v>
      </c>
      <c r="N48" s="110">
        <f t="shared" si="1"/>
        <v>0.98431999999999997</v>
      </c>
      <c r="O48" s="7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</row>
    <row r="49" spans="1:41" ht="15" customHeight="1">
      <c r="A49" s="54"/>
      <c r="B49" s="222"/>
      <c r="C49" s="222"/>
      <c r="D49" s="222"/>
      <c r="E49" s="222"/>
      <c r="F49" s="222"/>
      <c r="G49" s="222"/>
      <c r="H49" s="106">
        <v>235</v>
      </c>
      <c r="I49" s="107" t="s">
        <v>104</v>
      </c>
      <c r="J49" s="106">
        <v>7410463</v>
      </c>
      <c r="K49" s="222"/>
      <c r="L49" s="108">
        <v>0</v>
      </c>
      <c r="M49" s="109">
        <f t="shared" si="0"/>
        <v>7410463</v>
      </c>
      <c r="N49" s="110">
        <f t="shared" si="1"/>
        <v>0</v>
      </c>
      <c r="O49" s="7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</row>
    <row r="50" spans="1:41" ht="11.25" customHeight="1">
      <c r="A50" s="54"/>
      <c r="B50" s="222"/>
      <c r="C50" s="222"/>
      <c r="D50" s="222"/>
      <c r="E50" s="222"/>
      <c r="F50" s="222"/>
      <c r="G50" s="222"/>
      <c r="H50" s="106">
        <v>237</v>
      </c>
      <c r="I50" s="107" t="s">
        <v>101</v>
      </c>
      <c r="J50" s="106">
        <v>15000000</v>
      </c>
      <c r="K50" s="222"/>
      <c r="L50" s="111">
        <v>0</v>
      </c>
      <c r="M50" s="109">
        <f t="shared" si="0"/>
        <v>15000000</v>
      </c>
      <c r="N50" s="110">
        <f t="shared" si="1"/>
        <v>0</v>
      </c>
      <c r="O50" s="7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</row>
    <row r="51" spans="1:41" ht="11.25" customHeight="1">
      <c r="A51" s="54"/>
      <c r="B51" s="222"/>
      <c r="C51" s="222"/>
      <c r="D51" s="222"/>
      <c r="E51" s="222"/>
      <c r="F51" s="223"/>
      <c r="G51" s="223"/>
      <c r="H51" s="106">
        <v>238</v>
      </c>
      <c r="I51" s="107" t="s">
        <v>90</v>
      </c>
      <c r="J51" s="106">
        <v>711621423</v>
      </c>
      <c r="K51" s="222"/>
      <c r="L51" s="112">
        <v>416004526</v>
      </c>
      <c r="M51" s="109">
        <f t="shared" si="0"/>
        <v>295616897</v>
      </c>
      <c r="N51" s="110">
        <f t="shared" si="1"/>
        <v>0.58458684990994148</v>
      </c>
      <c r="O51" s="7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</row>
    <row r="52" spans="1:41" ht="33.75" customHeight="1">
      <c r="A52" s="54"/>
      <c r="B52" s="222"/>
      <c r="C52" s="222"/>
      <c r="D52" s="222"/>
      <c r="E52" s="222"/>
      <c r="F52" s="240">
        <v>1530000000</v>
      </c>
      <c r="G52" s="241" t="s">
        <v>132</v>
      </c>
      <c r="H52" s="113">
        <v>192</v>
      </c>
      <c r="I52" s="114" t="s">
        <v>133</v>
      </c>
      <c r="J52" s="106">
        <v>35994211</v>
      </c>
      <c r="K52" s="222"/>
      <c r="L52" s="115">
        <v>14833978</v>
      </c>
      <c r="M52" s="109">
        <f t="shared" si="0"/>
        <v>21160233</v>
      </c>
      <c r="N52" s="110">
        <f t="shared" si="1"/>
        <v>0.41212121582551148</v>
      </c>
      <c r="O52" s="7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</row>
    <row r="53" spans="1:41" ht="11.25" customHeight="1">
      <c r="A53" s="54"/>
      <c r="B53" s="222"/>
      <c r="C53" s="222"/>
      <c r="D53" s="222"/>
      <c r="E53" s="222"/>
      <c r="F53" s="223"/>
      <c r="G53" s="223"/>
      <c r="H53" s="113">
        <v>193</v>
      </c>
      <c r="I53" s="114" t="s">
        <v>134</v>
      </c>
      <c r="J53" s="106">
        <v>1494005789</v>
      </c>
      <c r="K53" s="222"/>
      <c r="L53" s="115">
        <v>1278395392</v>
      </c>
      <c r="M53" s="109">
        <f t="shared" si="0"/>
        <v>215610397</v>
      </c>
      <c r="N53" s="110">
        <f t="shared" si="1"/>
        <v>0.85568302439824084</v>
      </c>
      <c r="O53" s="7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</row>
    <row r="54" spans="1:41" ht="67.5" customHeight="1">
      <c r="A54" s="54"/>
      <c r="B54" s="222"/>
      <c r="C54" s="222"/>
      <c r="D54" s="222"/>
      <c r="E54" s="223"/>
      <c r="F54" s="116">
        <v>112958114</v>
      </c>
      <c r="G54" s="117" t="s">
        <v>135</v>
      </c>
      <c r="H54" s="113">
        <v>357</v>
      </c>
      <c r="I54" s="114" t="s">
        <v>136</v>
      </c>
      <c r="J54" s="118">
        <v>101036352</v>
      </c>
      <c r="K54" s="222"/>
      <c r="L54" s="115">
        <v>28214231</v>
      </c>
      <c r="M54" s="109">
        <f t="shared" si="0"/>
        <v>72822121</v>
      </c>
      <c r="N54" s="110">
        <f t="shared" si="1"/>
        <v>0.27924831450763382</v>
      </c>
      <c r="O54" s="74">
        <f>O55/E46</f>
        <v>0.71104005599999998</v>
      </c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</row>
    <row r="55" spans="1:41" ht="44.25" customHeight="1">
      <c r="A55" s="54"/>
      <c r="B55" s="223"/>
      <c r="C55" s="223"/>
      <c r="D55" s="223"/>
      <c r="E55" s="119"/>
      <c r="F55" s="116"/>
      <c r="G55" s="117"/>
      <c r="H55" s="113">
        <v>358</v>
      </c>
      <c r="I55" s="114" t="s">
        <v>137</v>
      </c>
      <c r="J55" s="118">
        <v>11921762</v>
      </c>
      <c r="K55" s="223"/>
      <c r="L55" s="115">
        <v>0</v>
      </c>
      <c r="M55" s="109">
        <f t="shared" si="0"/>
        <v>11921762</v>
      </c>
      <c r="N55" s="110">
        <f t="shared" si="1"/>
        <v>0</v>
      </c>
      <c r="O55" s="120">
        <f>L46+L47+L48+L49+L50+L51+L52+L53+L54+L55</f>
        <v>1777600140</v>
      </c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</row>
    <row r="56" spans="1:41" ht="48" customHeight="1">
      <c r="A56" s="54"/>
      <c r="B56" s="96" t="s">
        <v>53</v>
      </c>
      <c r="C56" s="97" t="s">
        <v>96</v>
      </c>
      <c r="D56" s="93" t="s">
        <v>138</v>
      </c>
      <c r="E56" s="87">
        <v>120000000</v>
      </c>
      <c r="F56" s="87">
        <v>120000000</v>
      </c>
      <c r="G56" s="88" t="s">
        <v>105</v>
      </c>
      <c r="H56" s="90">
        <v>360</v>
      </c>
      <c r="I56" s="76" t="s">
        <v>139</v>
      </c>
      <c r="J56" s="70">
        <v>120000000</v>
      </c>
      <c r="K56" s="98">
        <v>40058</v>
      </c>
      <c r="L56" s="77">
        <v>0</v>
      </c>
      <c r="M56" s="72">
        <f t="shared" si="0"/>
        <v>120000000</v>
      </c>
      <c r="N56" s="73">
        <f t="shared" si="1"/>
        <v>0</v>
      </c>
      <c r="O56" s="109">
        <v>1777600140</v>
      </c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</row>
    <row r="57" spans="1:41" ht="76.5" customHeight="1">
      <c r="A57" s="54"/>
      <c r="B57" s="96" t="s">
        <v>58</v>
      </c>
      <c r="C57" s="97" t="s">
        <v>140</v>
      </c>
      <c r="D57" s="93" t="s">
        <v>141</v>
      </c>
      <c r="E57" s="87">
        <v>471938823</v>
      </c>
      <c r="F57" s="87">
        <f>E57</f>
        <v>471938823</v>
      </c>
      <c r="G57" s="88" t="s">
        <v>105</v>
      </c>
      <c r="H57" s="90">
        <v>362</v>
      </c>
      <c r="I57" s="76" t="s">
        <v>142</v>
      </c>
      <c r="J57" s="70">
        <v>471938823</v>
      </c>
      <c r="K57" s="98">
        <v>5550211</v>
      </c>
      <c r="L57" s="71">
        <v>14708400</v>
      </c>
      <c r="M57" s="72">
        <f t="shared" si="0"/>
        <v>457230423</v>
      </c>
      <c r="N57" s="73">
        <f t="shared" si="1"/>
        <v>3.1165903890894773E-2</v>
      </c>
      <c r="O57" s="74"/>
      <c r="P57" s="53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</row>
    <row r="58" spans="1:41" ht="66.75" customHeight="1">
      <c r="A58" s="52"/>
      <c r="B58" s="121" t="s">
        <v>63</v>
      </c>
      <c r="C58" s="121" t="s">
        <v>85</v>
      </c>
      <c r="D58" s="78" t="s">
        <v>143</v>
      </c>
      <c r="E58" s="67">
        <v>203000000</v>
      </c>
      <c r="F58" s="67">
        <v>203000000</v>
      </c>
      <c r="G58" s="68" t="s">
        <v>105</v>
      </c>
      <c r="H58" s="122">
        <v>364</v>
      </c>
      <c r="I58" s="85" t="s">
        <v>144</v>
      </c>
      <c r="J58" s="123">
        <v>203000000</v>
      </c>
      <c r="K58" s="124">
        <v>50054</v>
      </c>
      <c r="L58" s="125">
        <v>0</v>
      </c>
      <c r="M58" s="126">
        <f t="shared" si="0"/>
        <v>203000000</v>
      </c>
      <c r="N58" s="127">
        <f t="shared" si="1"/>
        <v>0</v>
      </c>
      <c r="O58" s="74"/>
      <c r="P58" s="53"/>
      <c r="Q58" s="53"/>
      <c r="R58" s="53"/>
      <c r="S58" s="53"/>
      <c r="T58" s="53"/>
      <c r="U58" s="53"/>
      <c r="V58" s="53"/>
      <c r="W58" s="58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</row>
    <row r="59" spans="1:41" ht="28.5" customHeight="1">
      <c r="A59" s="52"/>
      <c r="B59" s="247" t="s">
        <v>145</v>
      </c>
      <c r="C59" s="219"/>
      <c r="D59" s="219"/>
      <c r="E59" s="219"/>
      <c r="F59" s="219"/>
      <c r="G59" s="219"/>
      <c r="H59" s="219"/>
      <c r="I59" s="219"/>
      <c r="J59" s="219"/>
      <c r="K59" s="220"/>
      <c r="L59" s="128">
        <f>+L58+L57+L56+L55+L54+L53+L52+L51+L50+L49+L48+L47+L46+L45+L44+L43+L42+L41+L40+L39+L38+L37+L36+L35+L34+L33+L32+L31+L30+L29+L28+L27+L26+L25+L24+L23+L22+L21+L20+L19+L18+L17+L16+L15+L14+L13+L12+L11+L10+L9+L8+L7+L6+L5</f>
        <v>10080298761</v>
      </c>
      <c r="M59" s="129"/>
      <c r="N59" s="130"/>
      <c r="O59" s="74"/>
      <c r="P59" s="53"/>
      <c r="Q59" s="53"/>
      <c r="R59" s="53"/>
      <c r="S59" s="53"/>
      <c r="T59" s="53"/>
      <c r="U59" s="53"/>
      <c r="V59" s="53"/>
      <c r="W59" s="58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</row>
    <row r="60" spans="1:41" ht="28.5" customHeight="1">
      <c r="A60" s="52"/>
      <c r="B60" s="248" t="s">
        <v>146</v>
      </c>
      <c r="C60" s="249"/>
      <c r="D60" s="249"/>
      <c r="E60" s="249"/>
      <c r="F60" s="249"/>
      <c r="G60" s="249"/>
      <c r="H60" s="249"/>
      <c r="I60" s="249"/>
      <c r="J60" s="250"/>
      <c r="K60" s="131"/>
      <c r="L60" s="132"/>
      <c r="M60" s="131"/>
      <c r="N60" s="131"/>
      <c r="O60" s="74"/>
      <c r="P60" s="53"/>
      <c r="Q60" s="53"/>
      <c r="R60" s="53"/>
      <c r="S60" s="53"/>
      <c r="T60" s="53"/>
      <c r="U60" s="53"/>
      <c r="V60" s="53"/>
      <c r="W60" s="58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</row>
    <row r="61" spans="1:41" ht="51" customHeight="1">
      <c r="A61" s="52"/>
      <c r="B61" s="96" t="s">
        <v>147</v>
      </c>
      <c r="C61" s="97" t="s">
        <v>13</v>
      </c>
      <c r="D61" s="93" t="s">
        <v>148</v>
      </c>
      <c r="E61" s="133">
        <v>1000493922</v>
      </c>
      <c r="F61" s="133">
        <v>1000493922</v>
      </c>
      <c r="G61" s="90" t="s">
        <v>149</v>
      </c>
      <c r="H61" s="90">
        <v>394</v>
      </c>
      <c r="I61" s="93" t="s">
        <v>150</v>
      </c>
      <c r="J61" s="133">
        <v>1000493922</v>
      </c>
      <c r="K61" s="134"/>
      <c r="L61" s="135"/>
      <c r="M61" s="134"/>
      <c r="N61" s="134"/>
      <c r="O61" s="74"/>
      <c r="P61" s="53"/>
      <c r="Q61" s="53"/>
      <c r="R61" s="53"/>
      <c r="S61" s="53"/>
      <c r="T61" s="53"/>
      <c r="U61" s="53"/>
      <c r="V61" s="53"/>
      <c r="W61" s="58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</row>
    <row r="62" spans="1:41" ht="50.25" customHeight="1">
      <c r="A62" s="52"/>
      <c r="B62" s="96" t="s">
        <v>151</v>
      </c>
      <c r="C62" s="97" t="s">
        <v>152</v>
      </c>
      <c r="D62" s="93" t="s">
        <v>153</v>
      </c>
      <c r="E62" s="133">
        <v>339283154</v>
      </c>
      <c r="F62" s="133">
        <v>339283154</v>
      </c>
      <c r="G62" s="90" t="s">
        <v>149</v>
      </c>
      <c r="H62" s="90">
        <v>397</v>
      </c>
      <c r="I62" s="93" t="s">
        <v>154</v>
      </c>
      <c r="J62" s="133">
        <v>339283154</v>
      </c>
      <c r="K62" s="134"/>
      <c r="L62" s="135"/>
      <c r="M62" s="134"/>
      <c r="N62" s="134"/>
      <c r="O62" s="74"/>
      <c r="P62" s="53"/>
      <c r="Q62" s="53"/>
      <c r="R62" s="53"/>
      <c r="S62" s="53"/>
      <c r="T62" s="53"/>
      <c r="U62" s="53"/>
      <c r="V62" s="53"/>
      <c r="W62" s="58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</row>
    <row r="63" spans="1:41" ht="48" customHeight="1">
      <c r="A63" s="52"/>
      <c r="B63" s="96" t="s">
        <v>155</v>
      </c>
      <c r="C63" s="97" t="s">
        <v>156</v>
      </c>
      <c r="D63" s="93" t="s">
        <v>157</v>
      </c>
      <c r="E63" s="133">
        <v>256937059</v>
      </c>
      <c r="F63" s="133">
        <v>256937059</v>
      </c>
      <c r="G63" s="90" t="s">
        <v>149</v>
      </c>
      <c r="H63" s="90">
        <v>398</v>
      </c>
      <c r="I63" s="93" t="s">
        <v>158</v>
      </c>
      <c r="J63" s="133">
        <v>256937059</v>
      </c>
      <c r="K63" s="134"/>
      <c r="L63" s="135"/>
      <c r="M63" s="134"/>
      <c r="N63" s="134"/>
      <c r="O63" s="74"/>
      <c r="P63" s="53"/>
      <c r="Q63" s="53"/>
      <c r="R63" s="53"/>
      <c r="S63" s="53"/>
      <c r="T63" s="53"/>
      <c r="U63" s="53"/>
      <c r="V63" s="53"/>
      <c r="W63" s="58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</row>
    <row r="64" spans="1:41" ht="54.75" customHeight="1">
      <c r="A64" s="52"/>
      <c r="B64" s="96" t="s">
        <v>159</v>
      </c>
      <c r="C64" s="97" t="s">
        <v>13</v>
      </c>
      <c r="D64" s="93" t="s">
        <v>160</v>
      </c>
      <c r="E64" s="133">
        <v>208278000</v>
      </c>
      <c r="F64" s="133">
        <v>208278000</v>
      </c>
      <c r="G64" s="90" t="s">
        <v>149</v>
      </c>
      <c r="H64" s="90">
        <v>399</v>
      </c>
      <c r="I64" s="93" t="s">
        <v>161</v>
      </c>
      <c r="J64" s="133">
        <v>208278000</v>
      </c>
      <c r="K64" s="134"/>
      <c r="L64" s="135"/>
      <c r="M64" s="134"/>
      <c r="N64" s="134"/>
      <c r="O64" s="74"/>
      <c r="P64" s="53"/>
      <c r="Q64" s="53"/>
      <c r="R64" s="53"/>
      <c r="S64" s="53"/>
      <c r="T64" s="53"/>
      <c r="U64" s="53"/>
      <c r="V64" s="53"/>
      <c r="W64" s="58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</row>
    <row r="65" spans="1:41" ht="39.75" customHeight="1">
      <c r="A65" s="52"/>
      <c r="B65" s="96" t="s">
        <v>162</v>
      </c>
      <c r="C65" s="97" t="s">
        <v>163</v>
      </c>
      <c r="D65" s="93" t="s">
        <v>164</v>
      </c>
      <c r="E65" s="133">
        <v>198644110</v>
      </c>
      <c r="F65" s="133">
        <v>198644110</v>
      </c>
      <c r="G65" s="90" t="s">
        <v>149</v>
      </c>
      <c r="H65" s="90">
        <v>400</v>
      </c>
      <c r="I65" s="93" t="s">
        <v>150</v>
      </c>
      <c r="J65" s="133">
        <v>198644110</v>
      </c>
      <c r="K65" s="134"/>
      <c r="L65" s="135"/>
      <c r="M65" s="134"/>
      <c r="N65" s="134"/>
      <c r="O65" s="74"/>
      <c r="P65" s="53"/>
      <c r="Q65" s="53"/>
      <c r="R65" s="53"/>
      <c r="S65" s="53"/>
      <c r="T65" s="53"/>
      <c r="U65" s="53"/>
      <c r="V65" s="53"/>
      <c r="W65" s="58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</row>
    <row r="66" spans="1:41" ht="62.25" customHeight="1">
      <c r="A66" s="52"/>
      <c r="B66" s="96" t="s">
        <v>165</v>
      </c>
      <c r="C66" s="97" t="s">
        <v>166</v>
      </c>
      <c r="D66" s="93" t="s">
        <v>167</v>
      </c>
      <c r="E66" s="133">
        <v>684214151</v>
      </c>
      <c r="F66" s="133">
        <v>684214151</v>
      </c>
      <c r="G66" s="90" t="s">
        <v>149</v>
      </c>
      <c r="H66" s="90">
        <v>401</v>
      </c>
      <c r="I66" s="93" t="s">
        <v>168</v>
      </c>
      <c r="J66" s="133">
        <v>684214151</v>
      </c>
      <c r="K66" s="134"/>
      <c r="L66" s="135"/>
      <c r="M66" s="134"/>
      <c r="N66" s="134"/>
      <c r="O66" s="74"/>
      <c r="P66" s="53"/>
      <c r="Q66" s="53"/>
      <c r="R66" s="53"/>
      <c r="S66" s="53"/>
      <c r="T66" s="53"/>
      <c r="U66" s="53"/>
      <c r="V66" s="53"/>
      <c r="W66" s="58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</row>
    <row r="67" spans="1:41" ht="52.5" customHeight="1">
      <c r="A67" s="52"/>
      <c r="B67" s="96" t="s">
        <v>55</v>
      </c>
      <c r="C67" s="97" t="s">
        <v>169</v>
      </c>
      <c r="D67" s="93" t="s">
        <v>170</v>
      </c>
      <c r="E67" s="133">
        <v>1171898066</v>
      </c>
      <c r="F67" s="133">
        <v>1171898066</v>
      </c>
      <c r="G67" s="90" t="s">
        <v>149</v>
      </c>
      <c r="H67" s="90">
        <v>402</v>
      </c>
      <c r="I67" s="93" t="s">
        <v>150</v>
      </c>
      <c r="J67" s="133">
        <v>1171898066</v>
      </c>
      <c r="K67" s="134"/>
      <c r="L67" s="135"/>
      <c r="M67" s="134"/>
      <c r="N67" s="134"/>
      <c r="O67" s="74"/>
      <c r="P67" s="53"/>
      <c r="Q67" s="53"/>
      <c r="R67" s="53"/>
      <c r="S67" s="53"/>
      <c r="T67" s="53"/>
      <c r="U67" s="53"/>
      <c r="V67" s="53"/>
      <c r="W67" s="58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</row>
    <row r="68" spans="1:41" ht="46.5" customHeight="1">
      <c r="A68" s="52"/>
      <c r="B68" s="96" t="s">
        <v>48</v>
      </c>
      <c r="C68" s="97" t="s">
        <v>166</v>
      </c>
      <c r="D68" s="93" t="s">
        <v>171</v>
      </c>
      <c r="E68" s="133">
        <v>472430559</v>
      </c>
      <c r="F68" s="133">
        <v>472430559</v>
      </c>
      <c r="G68" s="90" t="s">
        <v>149</v>
      </c>
      <c r="H68" s="69">
        <v>403</v>
      </c>
      <c r="I68" s="93" t="s">
        <v>150</v>
      </c>
      <c r="J68" s="133">
        <v>472430559</v>
      </c>
      <c r="K68" s="136"/>
      <c r="L68" s="71"/>
      <c r="M68" s="72"/>
      <c r="N68" s="73"/>
      <c r="O68" s="74"/>
      <c r="P68" s="53"/>
      <c r="Q68" s="53"/>
      <c r="R68" s="53"/>
      <c r="S68" s="53"/>
      <c r="T68" s="53"/>
      <c r="U68" s="53"/>
      <c r="V68" s="53"/>
      <c r="W68" s="58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</row>
    <row r="69" spans="1:41" ht="53.25" customHeight="1">
      <c r="A69" s="52"/>
      <c r="B69" s="96" t="s">
        <v>61</v>
      </c>
      <c r="C69" s="97" t="s">
        <v>169</v>
      </c>
      <c r="D69" s="93" t="s">
        <v>172</v>
      </c>
      <c r="E69" s="133">
        <v>645153986</v>
      </c>
      <c r="F69" s="133">
        <v>645153986</v>
      </c>
      <c r="G69" s="90" t="s">
        <v>149</v>
      </c>
      <c r="H69" s="90">
        <v>404</v>
      </c>
      <c r="I69" s="93" t="s">
        <v>150</v>
      </c>
      <c r="J69" s="133">
        <v>645153986</v>
      </c>
      <c r="K69" s="136"/>
      <c r="L69" s="71"/>
      <c r="M69" s="72"/>
      <c r="N69" s="73"/>
      <c r="O69" s="74"/>
      <c r="P69" s="53"/>
      <c r="Q69" s="53"/>
      <c r="R69" s="53"/>
      <c r="S69" s="53"/>
      <c r="T69" s="53"/>
      <c r="U69" s="53"/>
      <c r="V69" s="53"/>
      <c r="W69" s="137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</row>
    <row r="70" spans="1:41" ht="56.25" customHeight="1">
      <c r="A70" s="52"/>
      <c r="B70" s="96" t="s">
        <v>173</v>
      </c>
      <c r="C70" s="97" t="s">
        <v>174</v>
      </c>
      <c r="D70" s="93" t="s">
        <v>175</v>
      </c>
      <c r="E70" s="133">
        <v>450000000</v>
      </c>
      <c r="F70" s="133">
        <v>450000000</v>
      </c>
      <c r="G70" s="90" t="s">
        <v>149</v>
      </c>
      <c r="H70" s="90">
        <v>405</v>
      </c>
      <c r="I70" s="93" t="s">
        <v>176</v>
      </c>
      <c r="J70" s="133">
        <v>450000000</v>
      </c>
      <c r="K70" s="136"/>
      <c r="L70" s="71"/>
      <c r="M70" s="72"/>
      <c r="N70" s="73"/>
      <c r="O70" s="74"/>
      <c r="P70" s="53"/>
      <c r="Q70" s="53"/>
      <c r="R70" s="53"/>
      <c r="S70" s="53"/>
      <c r="T70" s="53"/>
      <c r="U70" s="53"/>
      <c r="V70" s="53"/>
      <c r="W70" s="137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</row>
    <row r="71" spans="1:41" ht="57.75" customHeight="1">
      <c r="A71" s="52"/>
      <c r="B71" s="138" t="s">
        <v>177</v>
      </c>
      <c r="C71" s="121" t="s">
        <v>163</v>
      </c>
      <c r="D71" s="78" t="s">
        <v>178</v>
      </c>
      <c r="E71" s="139">
        <v>530127165</v>
      </c>
      <c r="F71" s="139">
        <v>530127165</v>
      </c>
      <c r="G71" s="122" t="s">
        <v>149</v>
      </c>
      <c r="H71" s="122">
        <v>406</v>
      </c>
      <c r="I71" s="78" t="s">
        <v>179</v>
      </c>
      <c r="J71" s="139">
        <v>530127165</v>
      </c>
      <c r="K71" s="124"/>
      <c r="L71" s="71"/>
      <c r="M71" s="72"/>
      <c r="N71" s="73"/>
      <c r="O71" s="74"/>
      <c r="P71" s="53"/>
      <c r="Q71" s="53"/>
      <c r="R71" s="53"/>
      <c r="S71" s="53"/>
      <c r="T71" s="53"/>
      <c r="U71" s="53"/>
      <c r="V71" s="53"/>
      <c r="W71" s="137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</row>
    <row r="72" spans="1:41" ht="25.5" customHeight="1">
      <c r="A72" s="52"/>
      <c r="B72" s="251" t="s">
        <v>180</v>
      </c>
      <c r="C72" s="219"/>
      <c r="D72" s="219"/>
      <c r="E72" s="219"/>
      <c r="F72" s="219"/>
      <c r="G72" s="219"/>
      <c r="H72" s="219"/>
      <c r="I72" s="219"/>
      <c r="J72" s="219"/>
      <c r="K72" s="220"/>
      <c r="L72" s="140"/>
      <c r="M72" s="141"/>
      <c r="N72" s="142"/>
      <c r="O72" s="74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</row>
    <row r="73" spans="1:41" ht="25.5" customHeight="1">
      <c r="A73" s="52"/>
      <c r="B73" s="252" t="s">
        <v>181</v>
      </c>
      <c r="C73" s="253"/>
      <c r="D73" s="253"/>
      <c r="E73" s="253"/>
      <c r="F73" s="253"/>
      <c r="G73" s="253"/>
      <c r="H73" s="253"/>
      <c r="I73" s="253"/>
      <c r="J73" s="253"/>
      <c r="K73" s="143"/>
      <c r="L73" s="144"/>
      <c r="M73" s="145"/>
      <c r="N73" s="146"/>
      <c r="O73" s="8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</row>
    <row r="74" spans="1:41" ht="38.25" customHeight="1">
      <c r="A74" s="52"/>
      <c r="B74" s="147"/>
      <c r="C74" s="147" t="s">
        <v>96</v>
      </c>
      <c r="D74" s="147"/>
      <c r="E74" s="147"/>
      <c r="F74" s="147"/>
      <c r="G74" s="147"/>
      <c r="H74" s="147"/>
      <c r="I74" s="147"/>
      <c r="J74" s="147"/>
      <c r="K74" s="147"/>
      <c r="L74" s="70"/>
      <c r="M74" s="148"/>
      <c r="N74" s="149"/>
      <c r="O74" s="8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</row>
    <row r="75" spans="1:41" ht="38.25" customHeight="1">
      <c r="A75" s="52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70"/>
      <c r="M75" s="148"/>
      <c r="N75" s="149"/>
      <c r="O75" s="8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</row>
    <row r="76" spans="1:41" ht="25.5" customHeight="1">
      <c r="A76" s="52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70"/>
      <c r="M76" s="148"/>
      <c r="N76" s="149"/>
      <c r="O76" s="8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</row>
    <row r="77" spans="1:41" ht="25.5" customHeight="1">
      <c r="A77" s="52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44"/>
      <c r="M77" s="145"/>
      <c r="N77" s="146"/>
      <c r="O77" s="8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</row>
    <row r="78" spans="1:41" ht="25.5" customHeight="1">
      <c r="A78" s="52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4"/>
      <c r="M78" s="145"/>
      <c r="N78" s="146"/>
      <c r="O78" s="74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</row>
    <row r="79" spans="1:41" ht="22.5" customHeight="1">
      <c r="A79" s="52"/>
      <c r="B79" s="254" t="s">
        <v>182</v>
      </c>
      <c r="C79" s="211"/>
      <c r="D79" s="211"/>
      <c r="E79" s="211"/>
      <c r="F79" s="211"/>
      <c r="G79" s="211"/>
      <c r="H79" s="211"/>
      <c r="I79" s="211"/>
      <c r="J79" s="211"/>
      <c r="K79" s="211"/>
      <c r="L79" s="151"/>
      <c r="M79" s="53"/>
      <c r="N79" s="83"/>
      <c r="O79" s="74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</row>
    <row r="80" spans="1:41" ht="43.5" customHeight="1">
      <c r="A80" s="52"/>
      <c r="B80" s="152" t="s">
        <v>183</v>
      </c>
      <c r="C80" s="152" t="s">
        <v>123</v>
      </c>
      <c r="D80" s="153" t="s">
        <v>184</v>
      </c>
      <c r="E80" s="154">
        <v>154000000</v>
      </c>
      <c r="F80" s="154">
        <f>+E80</f>
        <v>154000000</v>
      </c>
      <c r="G80" s="68" t="s">
        <v>185</v>
      </c>
      <c r="H80" s="122">
        <v>349</v>
      </c>
      <c r="I80" s="85" t="s">
        <v>186</v>
      </c>
      <c r="J80" s="123">
        <f>+F80</f>
        <v>154000000</v>
      </c>
      <c r="K80" s="155">
        <v>24005</v>
      </c>
      <c r="L80" s="156">
        <v>154000000</v>
      </c>
      <c r="M80" s="156"/>
      <c r="N80" s="156">
        <f t="shared" ref="N80:N81" si="2">+L80/J80</f>
        <v>1</v>
      </c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</row>
    <row r="81" spans="1:41" ht="48.75" customHeight="1">
      <c r="A81" s="52"/>
      <c r="B81" s="157" t="s">
        <v>187</v>
      </c>
      <c r="C81" s="89" t="s">
        <v>123</v>
      </c>
      <c r="D81" s="157" t="s">
        <v>188</v>
      </c>
      <c r="E81" s="158">
        <f>+F81</f>
        <v>746148130</v>
      </c>
      <c r="F81" s="158">
        <f>+J81</f>
        <v>746148130</v>
      </c>
      <c r="G81" s="88" t="s">
        <v>189</v>
      </c>
      <c r="H81" s="90">
        <v>326</v>
      </c>
      <c r="I81" s="85" t="s">
        <v>190</v>
      </c>
      <c r="J81" s="70">
        <v>746148130</v>
      </c>
      <c r="K81" s="98">
        <v>24013</v>
      </c>
      <c r="L81" s="81">
        <v>741633823</v>
      </c>
      <c r="M81" s="81">
        <f>+J81-L81</f>
        <v>4514307</v>
      </c>
      <c r="N81" s="81">
        <f t="shared" si="2"/>
        <v>0.99394985148592407</v>
      </c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</row>
    <row r="82" spans="1:41" ht="28.5" customHeight="1">
      <c r="A82" s="52"/>
      <c r="B82" s="255" t="s">
        <v>191</v>
      </c>
      <c r="C82" s="224" t="s">
        <v>192</v>
      </c>
      <c r="D82" s="230" t="s">
        <v>193</v>
      </c>
      <c r="E82" s="246"/>
      <c r="F82" s="246"/>
      <c r="G82" s="228" t="s">
        <v>194</v>
      </c>
      <c r="H82" s="90">
        <v>352</v>
      </c>
      <c r="I82" s="76" t="s">
        <v>98</v>
      </c>
      <c r="J82" s="70"/>
      <c r="K82" s="98"/>
      <c r="L82" s="81"/>
      <c r="M82" s="81"/>
      <c r="N82" s="81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</row>
    <row r="83" spans="1:41" ht="18.75" customHeight="1">
      <c r="A83" s="52"/>
      <c r="B83" s="222"/>
      <c r="C83" s="222"/>
      <c r="D83" s="222"/>
      <c r="E83" s="222"/>
      <c r="F83" s="222"/>
      <c r="G83" s="222"/>
      <c r="H83" s="90">
        <v>353</v>
      </c>
      <c r="I83" s="90" t="s">
        <v>118</v>
      </c>
      <c r="J83" s="159"/>
      <c r="K83" s="159"/>
      <c r="L83" s="159"/>
      <c r="M83" s="159"/>
      <c r="N83" s="159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</row>
    <row r="84" spans="1:41" ht="21" customHeight="1">
      <c r="A84" s="52"/>
      <c r="B84" s="223"/>
      <c r="C84" s="223"/>
      <c r="D84" s="223"/>
      <c r="E84" s="223"/>
      <c r="F84" s="223"/>
      <c r="G84" s="223"/>
      <c r="H84" s="90">
        <v>354</v>
      </c>
      <c r="I84" s="90" t="s">
        <v>195</v>
      </c>
      <c r="J84" s="70"/>
      <c r="K84" s="136"/>
      <c r="L84" s="160"/>
      <c r="M84" s="72"/>
      <c r="N84" s="73"/>
      <c r="O84" s="74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</row>
    <row r="85" spans="1:41" ht="36.75" customHeight="1">
      <c r="A85" s="52"/>
      <c r="B85" s="161" t="s">
        <v>196</v>
      </c>
      <c r="C85" s="97" t="s">
        <v>123</v>
      </c>
      <c r="D85" s="93" t="s">
        <v>197</v>
      </c>
      <c r="E85" s="87"/>
      <c r="F85" s="87"/>
      <c r="G85" s="88" t="s">
        <v>194</v>
      </c>
      <c r="H85" s="90">
        <v>355</v>
      </c>
      <c r="I85" s="90" t="s">
        <v>195</v>
      </c>
      <c r="J85" s="70"/>
      <c r="K85" s="136"/>
      <c r="L85" s="160"/>
      <c r="M85" s="72"/>
      <c r="N85" s="73"/>
      <c r="O85" s="74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</row>
    <row r="86" spans="1:41" ht="51" customHeight="1">
      <c r="A86" s="52"/>
      <c r="B86" s="161" t="s">
        <v>198</v>
      </c>
      <c r="C86" s="97" t="s">
        <v>199</v>
      </c>
      <c r="D86" s="93" t="s">
        <v>200</v>
      </c>
      <c r="E86" s="87"/>
      <c r="F86" s="87"/>
      <c r="G86" s="88" t="s">
        <v>194</v>
      </c>
      <c r="H86" s="90">
        <v>356</v>
      </c>
      <c r="I86" s="90" t="s">
        <v>195</v>
      </c>
      <c r="J86" s="70"/>
      <c r="K86" s="136"/>
      <c r="L86" s="160"/>
      <c r="M86" s="72"/>
      <c r="N86" s="73"/>
      <c r="O86" s="74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</row>
    <row r="87" spans="1:41" ht="33.75" customHeight="1">
      <c r="A87" s="52"/>
      <c r="B87" s="247" t="s">
        <v>201</v>
      </c>
      <c r="C87" s="219"/>
      <c r="D87" s="219"/>
      <c r="E87" s="219"/>
      <c r="F87" s="219"/>
      <c r="G87" s="219"/>
      <c r="H87" s="219"/>
      <c r="I87" s="219"/>
      <c r="J87" s="219"/>
      <c r="K87" s="220"/>
      <c r="L87" s="162"/>
      <c r="M87" s="163"/>
      <c r="N87" s="164"/>
      <c r="O87" s="74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</row>
    <row r="88" spans="1:41" ht="36" customHeight="1">
      <c r="A88" s="52"/>
      <c r="B88" s="258" t="s">
        <v>202</v>
      </c>
      <c r="C88" s="216"/>
      <c r="D88" s="216"/>
      <c r="E88" s="216"/>
      <c r="F88" s="216"/>
      <c r="G88" s="216"/>
      <c r="H88" s="216"/>
      <c r="I88" s="216"/>
      <c r="J88" s="216"/>
      <c r="K88" s="217"/>
      <c r="L88" s="165"/>
      <c r="M88" s="166"/>
      <c r="N88" s="167"/>
      <c r="O88" s="74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</row>
    <row r="89" spans="1:41" ht="73.5" customHeight="1">
      <c r="A89" s="52"/>
      <c r="B89" s="101" t="s">
        <v>203</v>
      </c>
      <c r="C89" s="101" t="s">
        <v>204</v>
      </c>
      <c r="D89" s="168" t="s">
        <v>205</v>
      </c>
      <c r="E89" s="169">
        <f t="shared" ref="E89:E91" si="3">+J89</f>
        <v>86540289</v>
      </c>
      <c r="F89" s="169">
        <f t="shared" ref="F89:F92" si="4">+E89</f>
        <v>86540289</v>
      </c>
      <c r="G89" s="88" t="s">
        <v>105</v>
      </c>
      <c r="H89" s="90">
        <v>345</v>
      </c>
      <c r="I89" s="76" t="s">
        <v>206</v>
      </c>
      <c r="J89" s="70">
        <v>86540289</v>
      </c>
      <c r="K89" s="98">
        <v>5650309</v>
      </c>
      <c r="L89" s="81">
        <v>0</v>
      </c>
      <c r="M89" s="72">
        <f t="shared" ref="M89:M91" si="5">+J89-L89</f>
        <v>86540289</v>
      </c>
      <c r="N89" s="73">
        <f t="shared" ref="N89:N91" si="6">+L89/J89</f>
        <v>0</v>
      </c>
      <c r="O89" s="74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</row>
    <row r="90" spans="1:41" ht="45" customHeight="1">
      <c r="A90" s="52"/>
      <c r="B90" s="101" t="s">
        <v>207</v>
      </c>
      <c r="C90" s="101" t="s">
        <v>123</v>
      </c>
      <c r="D90" s="168" t="s">
        <v>208</v>
      </c>
      <c r="E90" s="158">
        <f t="shared" si="3"/>
        <v>113628528</v>
      </c>
      <c r="F90" s="158">
        <f t="shared" si="4"/>
        <v>113628528</v>
      </c>
      <c r="G90" s="88" t="s">
        <v>209</v>
      </c>
      <c r="H90" s="90">
        <v>346</v>
      </c>
      <c r="I90" s="76" t="s">
        <v>210</v>
      </c>
      <c r="J90" s="70">
        <v>113628528</v>
      </c>
      <c r="K90" s="98">
        <v>24010</v>
      </c>
      <c r="L90" s="81">
        <v>0</v>
      </c>
      <c r="M90" s="81">
        <f t="shared" si="5"/>
        <v>113628528</v>
      </c>
      <c r="N90" s="81">
        <f t="shared" si="6"/>
        <v>0</v>
      </c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</row>
    <row r="91" spans="1:41" ht="56.25" customHeight="1">
      <c r="A91" s="52"/>
      <c r="B91" s="101" t="s">
        <v>211</v>
      </c>
      <c r="C91" s="101" t="s">
        <v>140</v>
      </c>
      <c r="D91" s="168" t="s">
        <v>212</v>
      </c>
      <c r="E91" s="158">
        <f t="shared" si="3"/>
        <v>165187847</v>
      </c>
      <c r="F91" s="158">
        <f t="shared" si="4"/>
        <v>165187847</v>
      </c>
      <c r="G91" s="88" t="s">
        <v>213</v>
      </c>
      <c r="H91" s="90">
        <v>328</v>
      </c>
      <c r="I91" s="76" t="s">
        <v>214</v>
      </c>
      <c r="J91" s="70">
        <v>165187847</v>
      </c>
      <c r="K91" s="98">
        <v>5550210</v>
      </c>
      <c r="L91" s="81">
        <v>0</v>
      </c>
      <c r="M91" s="81">
        <f t="shared" si="5"/>
        <v>165187847</v>
      </c>
      <c r="N91" s="81">
        <f t="shared" si="6"/>
        <v>0</v>
      </c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</row>
    <row r="92" spans="1:41" ht="46.5" customHeight="1">
      <c r="A92" s="52"/>
      <c r="B92" s="259" t="s">
        <v>215</v>
      </c>
      <c r="C92" s="259" t="s">
        <v>128</v>
      </c>
      <c r="D92" s="260" t="s">
        <v>216</v>
      </c>
      <c r="E92" s="246">
        <f>+J92+J93</f>
        <v>355017590</v>
      </c>
      <c r="F92" s="246">
        <f t="shared" si="4"/>
        <v>355017590</v>
      </c>
      <c r="G92" s="228" t="s">
        <v>217</v>
      </c>
      <c r="H92" s="90">
        <v>329</v>
      </c>
      <c r="I92" s="76" t="s">
        <v>218</v>
      </c>
      <c r="J92" s="70">
        <v>6123270</v>
      </c>
      <c r="K92" s="256">
        <v>44104</v>
      </c>
      <c r="L92" s="170">
        <v>2397680</v>
      </c>
      <c r="M92" s="81">
        <f>J92-O92</f>
        <v>6123270</v>
      </c>
      <c r="N92" s="82">
        <f>L92/J92</f>
        <v>0.39156855732312962</v>
      </c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</row>
    <row r="93" spans="1:41" ht="33.75" customHeight="1">
      <c r="A93" s="52"/>
      <c r="B93" s="223"/>
      <c r="C93" s="223"/>
      <c r="D93" s="223"/>
      <c r="E93" s="223"/>
      <c r="F93" s="223"/>
      <c r="G93" s="223"/>
      <c r="H93" s="90">
        <v>330</v>
      </c>
      <c r="I93" s="76" t="s">
        <v>219</v>
      </c>
      <c r="J93" s="70">
        <v>348894320</v>
      </c>
      <c r="K93" s="223"/>
      <c r="L93" s="170">
        <v>348894320</v>
      </c>
      <c r="M93" s="81">
        <f>J93-L93</f>
        <v>0</v>
      </c>
      <c r="N93" s="171">
        <f t="shared" ref="N93:N95" si="7">+L93/J93</f>
        <v>1</v>
      </c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</row>
    <row r="94" spans="1:41" ht="56.25" customHeight="1">
      <c r="A94" s="52"/>
      <c r="B94" s="101" t="s">
        <v>220</v>
      </c>
      <c r="C94" s="101" t="s">
        <v>140</v>
      </c>
      <c r="D94" s="168" t="s">
        <v>212</v>
      </c>
      <c r="E94" s="158">
        <f t="shared" ref="E94:E95" si="8">+F94</f>
        <v>61156806</v>
      </c>
      <c r="F94" s="158">
        <f>+J94</f>
        <v>61156806</v>
      </c>
      <c r="G94" s="88" t="s">
        <v>221</v>
      </c>
      <c r="H94" s="90">
        <v>332</v>
      </c>
      <c r="I94" s="76" t="s">
        <v>222</v>
      </c>
      <c r="J94" s="70">
        <v>61156806</v>
      </c>
      <c r="K94" s="98">
        <v>5550210</v>
      </c>
      <c r="L94" s="92">
        <v>0</v>
      </c>
      <c r="M94" s="81"/>
      <c r="N94" s="81">
        <f t="shared" si="7"/>
        <v>0</v>
      </c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</row>
    <row r="95" spans="1:41" ht="65.25" customHeight="1">
      <c r="A95" s="52"/>
      <c r="B95" s="172" t="s">
        <v>223</v>
      </c>
      <c r="C95" s="172" t="s">
        <v>123</v>
      </c>
      <c r="D95" s="153" t="s">
        <v>224</v>
      </c>
      <c r="E95" s="154">
        <f t="shared" si="8"/>
        <v>270951689</v>
      </c>
      <c r="F95" s="154">
        <v>270951689</v>
      </c>
      <c r="G95" s="80" t="s">
        <v>105</v>
      </c>
      <c r="H95" s="122">
        <v>351</v>
      </c>
      <c r="I95" s="85" t="s">
        <v>225</v>
      </c>
      <c r="J95" s="173">
        <f>+F95</f>
        <v>270951689</v>
      </c>
      <c r="K95" s="174"/>
      <c r="L95" s="156">
        <v>108380675</v>
      </c>
      <c r="M95" s="156"/>
      <c r="N95" s="156">
        <f t="shared" si="7"/>
        <v>0.39999999778558309</v>
      </c>
      <c r="O95" s="53"/>
      <c r="P95" s="53"/>
      <c r="Q95" s="53">
        <f>+J80+J81</f>
        <v>900148130</v>
      </c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</row>
    <row r="96" spans="1:41" ht="36" customHeight="1">
      <c r="A96" s="52"/>
      <c r="B96" s="268" t="s">
        <v>226</v>
      </c>
      <c r="C96" s="219"/>
      <c r="D96" s="219"/>
      <c r="E96" s="219"/>
      <c r="F96" s="219"/>
      <c r="G96" s="219"/>
      <c r="H96" s="219"/>
      <c r="I96" s="219"/>
      <c r="J96" s="219"/>
      <c r="K96" s="220"/>
      <c r="L96" s="129"/>
      <c r="M96" s="129"/>
      <c r="N96" s="129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</row>
    <row r="97" spans="1:41" ht="24.75" customHeight="1">
      <c r="A97" s="52"/>
      <c r="B97" s="175"/>
      <c r="C97" s="175"/>
      <c r="D97" s="176"/>
      <c r="E97" s="177"/>
      <c r="F97" s="177"/>
      <c r="G97" s="178"/>
      <c r="H97" s="179"/>
      <c r="I97" s="179"/>
      <c r="J97" s="179"/>
      <c r="K97" s="179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</row>
    <row r="98" spans="1:41" ht="35.25" customHeight="1">
      <c r="A98" s="52"/>
      <c r="B98" s="175"/>
      <c r="C98" s="175"/>
      <c r="D98" s="58"/>
      <c r="E98" s="58"/>
      <c r="F98" s="180"/>
      <c r="G98" s="181"/>
      <c r="H98" s="179"/>
      <c r="I98" s="182" t="s">
        <v>227</v>
      </c>
      <c r="J98" s="183"/>
      <c r="K98" s="179"/>
      <c r="L98" s="184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</row>
    <row r="99" spans="1:41" ht="33" customHeight="1">
      <c r="A99" s="52"/>
      <c r="B99" s="175"/>
      <c r="C99" s="175"/>
      <c r="D99" s="58"/>
      <c r="E99" s="58"/>
      <c r="F99" s="177"/>
      <c r="G99" s="178"/>
      <c r="H99" s="179"/>
      <c r="I99" s="182" t="s">
        <v>228</v>
      </c>
      <c r="J99" s="185"/>
      <c r="K99" s="179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</row>
    <row r="100" spans="1:41" ht="33.75" customHeight="1">
      <c r="A100" s="52"/>
      <c r="B100" s="175"/>
      <c r="C100" s="175"/>
      <c r="D100" s="58"/>
      <c r="E100" s="58"/>
      <c r="F100" s="177"/>
      <c r="G100" s="178"/>
      <c r="H100" s="179"/>
      <c r="I100" s="182" t="s">
        <v>229</v>
      </c>
      <c r="J100" s="185"/>
      <c r="K100" s="179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</row>
    <row r="101" spans="1:41" ht="30.75" customHeight="1">
      <c r="A101" s="52"/>
      <c r="B101" s="175"/>
      <c r="C101" s="175"/>
      <c r="D101" s="58"/>
      <c r="E101" s="58"/>
      <c r="F101" s="177"/>
      <c r="G101" s="178"/>
      <c r="H101" s="179"/>
      <c r="I101" s="186" t="s">
        <v>230</v>
      </c>
      <c r="J101" s="185"/>
      <c r="K101" s="179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</row>
    <row r="102" spans="1:41" ht="42.75" customHeight="1">
      <c r="A102" s="52"/>
      <c r="B102" s="175"/>
      <c r="C102" s="175"/>
      <c r="D102" s="58"/>
      <c r="E102" s="58"/>
      <c r="F102" s="177"/>
      <c r="G102" s="178"/>
      <c r="H102" s="179"/>
      <c r="I102" s="186" t="s">
        <v>231</v>
      </c>
      <c r="J102" s="185"/>
      <c r="K102" s="179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</row>
    <row r="103" spans="1:41" ht="22.5" customHeight="1">
      <c r="A103" s="52"/>
      <c r="B103" s="175"/>
      <c r="C103" s="175"/>
      <c r="D103" s="187"/>
      <c r="E103" s="177"/>
      <c r="F103" s="177"/>
      <c r="G103" s="178"/>
      <c r="H103" s="179"/>
      <c r="I103" s="179"/>
      <c r="J103" s="179"/>
      <c r="K103" s="179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</row>
    <row r="104" spans="1:41" ht="16.5" customHeight="1">
      <c r="A104" s="52"/>
      <c r="B104" s="175"/>
      <c r="C104" s="175"/>
      <c r="D104" s="187"/>
      <c r="E104" s="177"/>
      <c r="F104" s="177"/>
      <c r="G104" s="178"/>
      <c r="H104" s="179"/>
      <c r="I104" s="179"/>
      <c r="J104" s="179"/>
      <c r="K104" s="179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</row>
    <row r="105" spans="1:41" ht="11.25" customHeight="1">
      <c r="A105" s="52"/>
      <c r="B105" s="175"/>
      <c r="C105" s="175"/>
      <c r="D105" s="187"/>
      <c r="E105" s="177"/>
      <c r="F105" s="177"/>
      <c r="G105" s="178"/>
      <c r="H105" s="179"/>
      <c r="I105" s="179"/>
      <c r="J105" s="179"/>
      <c r="K105" s="179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</row>
    <row r="106" spans="1:41" ht="11.25" customHeight="1">
      <c r="A106" s="52"/>
      <c r="B106" s="175"/>
      <c r="C106" s="175"/>
      <c r="D106" s="187"/>
      <c r="E106" s="177"/>
      <c r="F106" s="177"/>
      <c r="G106" s="178"/>
      <c r="H106" s="179"/>
      <c r="I106" s="179"/>
      <c r="J106" s="179"/>
      <c r="K106" s="179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</row>
    <row r="107" spans="1:41" ht="11.25" customHeight="1">
      <c r="A107" s="52"/>
      <c r="B107" s="257" t="s">
        <v>232</v>
      </c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</row>
    <row r="108" spans="1:41" ht="11.25" customHeight="1">
      <c r="A108" s="52"/>
      <c r="B108" s="175"/>
      <c r="C108" s="175"/>
      <c r="D108" s="187"/>
      <c r="E108" s="177"/>
      <c r="F108" s="177"/>
      <c r="G108" s="178"/>
      <c r="H108" s="179"/>
      <c r="I108" s="179"/>
      <c r="J108" s="179"/>
      <c r="K108" s="179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</row>
    <row r="109" spans="1:41" ht="11.25" customHeight="1">
      <c r="A109" s="52"/>
      <c r="B109" s="175"/>
      <c r="C109" s="175"/>
      <c r="D109" s="187"/>
      <c r="E109" s="177"/>
      <c r="F109" s="177"/>
      <c r="G109" s="178"/>
      <c r="H109" s="179"/>
      <c r="I109" s="179"/>
      <c r="J109" s="179"/>
      <c r="K109" s="179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</row>
    <row r="110" spans="1:41" ht="11.25" customHeight="1">
      <c r="A110" s="52"/>
      <c r="B110" s="175"/>
      <c r="C110" s="175"/>
      <c r="D110" s="187"/>
      <c r="E110" s="177"/>
      <c r="F110" s="177"/>
      <c r="G110" s="178"/>
      <c r="H110" s="179"/>
      <c r="I110" s="179"/>
      <c r="J110" s="179"/>
      <c r="K110" s="179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</row>
    <row r="111" spans="1:41" ht="11.25" customHeight="1">
      <c r="A111" s="52"/>
      <c r="B111" s="175"/>
      <c r="C111" s="175"/>
      <c r="D111" s="187"/>
      <c r="E111" s="177"/>
      <c r="F111" s="177"/>
      <c r="G111" s="178"/>
      <c r="H111" s="179"/>
      <c r="I111" s="179"/>
      <c r="J111" s="179"/>
      <c r="K111" s="179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</row>
    <row r="112" spans="1:41" ht="11.25" customHeight="1">
      <c r="A112" s="52"/>
      <c r="B112" s="175"/>
      <c r="C112" s="175"/>
      <c r="D112" s="187"/>
      <c r="E112" s="177"/>
      <c r="F112" s="177"/>
      <c r="G112" s="178"/>
      <c r="H112" s="179"/>
      <c r="I112" s="179"/>
      <c r="J112" s="179"/>
      <c r="K112" s="179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</row>
    <row r="113" spans="1:41" ht="11.25" customHeight="1">
      <c r="A113" s="52"/>
      <c r="B113" s="175"/>
      <c r="C113" s="175"/>
      <c r="D113" s="187"/>
      <c r="E113" s="177"/>
      <c r="F113" s="177"/>
      <c r="G113" s="178"/>
      <c r="H113" s="179"/>
      <c r="I113" s="179"/>
      <c r="J113" s="179"/>
      <c r="K113" s="179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</row>
    <row r="114" spans="1:41" ht="11.25" customHeight="1">
      <c r="A114" s="52"/>
      <c r="B114" s="175"/>
      <c r="C114" s="175"/>
      <c r="D114" s="187"/>
      <c r="E114" s="177"/>
      <c r="F114" s="177"/>
      <c r="G114" s="178"/>
      <c r="H114" s="179"/>
      <c r="I114" s="179"/>
      <c r="J114" s="179"/>
      <c r="K114" s="179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</row>
    <row r="115" spans="1:41" ht="11.25" customHeight="1">
      <c r="A115" s="52"/>
      <c r="B115" s="175"/>
      <c r="C115" s="175"/>
      <c r="D115" s="187"/>
      <c r="E115" s="177"/>
      <c r="F115" s="177"/>
      <c r="G115" s="178"/>
      <c r="H115" s="179"/>
      <c r="I115" s="179"/>
      <c r="J115" s="179"/>
      <c r="K115" s="179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</row>
    <row r="116" spans="1:41" ht="11.25" customHeight="1">
      <c r="A116" s="52"/>
      <c r="B116" s="175"/>
      <c r="C116" s="175"/>
      <c r="D116" s="187"/>
      <c r="E116" s="177"/>
      <c r="F116" s="177"/>
      <c r="G116" s="178"/>
      <c r="H116" s="179"/>
      <c r="I116" s="179"/>
      <c r="J116" s="179"/>
      <c r="K116" s="179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</row>
    <row r="117" spans="1:41" ht="11.25" customHeight="1">
      <c r="A117" s="52"/>
      <c r="B117" s="175"/>
      <c r="C117" s="175"/>
      <c r="D117" s="187"/>
      <c r="E117" s="177"/>
      <c r="F117" s="177"/>
      <c r="G117" s="178"/>
      <c r="H117" s="179"/>
      <c r="I117" s="179"/>
      <c r="J117" s="179"/>
      <c r="K117" s="179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</row>
    <row r="118" spans="1:41" ht="11.25" customHeight="1">
      <c r="A118" s="52"/>
      <c r="B118" s="175"/>
      <c r="C118" s="175"/>
      <c r="D118" s="187"/>
      <c r="E118" s="177"/>
      <c r="F118" s="177"/>
      <c r="G118" s="178"/>
      <c r="H118" s="179"/>
      <c r="I118" s="179"/>
      <c r="J118" s="179"/>
      <c r="K118" s="179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</row>
    <row r="119" spans="1:41" ht="11.25" customHeight="1">
      <c r="A119" s="52"/>
      <c r="B119" s="175"/>
      <c r="C119" s="175"/>
      <c r="D119" s="187"/>
      <c r="E119" s="177"/>
      <c r="F119" s="177"/>
      <c r="G119" s="178"/>
      <c r="H119" s="179"/>
      <c r="I119" s="179"/>
      <c r="J119" s="179"/>
      <c r="K119" s="179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</row>
    <row r="120" spans="1:41" ht="11.25" customHeight="1">
      <c r="A120" s="52"/>
      <c r="B120" s="175"/>
      <c r="C120" s="175"/>
      <c r="D120" s="187"/>
      <c r="E120" s="177"/>
      <c r="F120" s="177"/>
      <c r="G120" s="178"/>
      <c r="H120" s="179"/>
      <c r="I120" s="179"/>
      <c r="J120" s="179"/>
      <c r="K120" s="179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</row>
    <row r="121" spans="1:41" ht="11.25" customHeight="1">
      <c r="A121" s="52"/>
      <c r="B121" s="175"/>
      <c r="C121" s="175"/>
      <c r="D121" s="187"/>
      <c r="E121" s="177"/>
      <c r="F121" s="177"/>
      <c r="G121" s="178"/>
      <c r="H121" s="179"/>
      <c r="I121" s="179"/>
      <c r="J121" s="179"/>
      <c r="K121" s="179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</row>
    <row r="122" spans="1:41" ht="11.25" customHeight="1">
      <c r="A122" s="52"/>
      <c r="B122" s="175"/>
      <c r="C122" s="175"/>
      <c r="D122" s="187"/>
      <c r="E122" s="177"/>
      <c r="F122" s="177"/>
      <c r="G122" s="178"/>
      <c r="H122" s="179"/>
      <c r="I122" s="179"/>
      <c r="J122" s="179"/>
      <c r="K122" s="179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</row>
    <row r="123" spans="1:41" ht="11.25" customHeight="1">
      <c r="A123" s="52"/>
      <c r="B123" s="175"/>
      <c r="C123" s="175"/>
      <c r="D123" s="187"/>
      <c r="E123" s="177"/>
      <c r="F123" s="177"/>
      <c r="G123" s="178"/>
      <c r="H123" s="179"/>
      <c r="I123" s="179"/>
      <c r="J123" s="179"/>
      <c r="K123" s="179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</row>
    <row r="124" spans="1:41" ht="11.25" customHeight="1">
      <c r="A124" s="52"/>
      <c r="B124" s="175"/>
      <c r="C124" s="175"/>
      <c r="D124" s="187"/>
      <c r="E124" s="177"/>
      <c r="F124" s="177"/>
      <c r="G124" s="178"/>
      <c r="H124" s="179"/>
      <c r="I124" s="179"/>
      <c r="J124" s="179"/>
      <c r="K124" s="179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</row>
    <row r="125" spans="1:41" ht="11.25" customHeight="1">
      <c r="A125" s="52"/>
      <c r="B125" s="175"/>
      <c r="C125" s="175"/>
      <c r="D125" s="187"/>
      <c r="E125" s="177"/>
      <c r="F125" s="177"/>
      <c r="G125" s="178"/>
      <c r="H125" s="179"/>
      <c r="I125" s="179"/>
      <c r="J125" s="179"/>
      <c r="K125" s="179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</row>
    <row r="126" spans="1:41" ht="11.25" customHeight="1">
      <c r="A126" s="52"/>
      <c r="B126" s="175"/>
      <c r="C126" s="175"/>
      <c r="D126" s="187"/>
      <c r="E126" s="177"/>
      <c r="F126" s="177"/>
      <c r="G126" s="178"/>
      <c r="H126" s="179"/>
      <c r="I126" s="179"/>
      <c r="J126" s="179"/>
      <c r="K126" s="179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</row>
    <row r="127" spans="1:41" ht="11.25" customHeight="1">
      <c r="A127" s="52"/>
      <c r="B127" s="175"/>
      <c r="C127" s="175"/>
      <c r="D127" s="187"/>
      <c r="E127" s="177"/>
      <c r="F127" s="177"/>
      <c r="G127" s="178"/>
      <c r="H127" s="179"/>
      <c r="I127" s="179"/>
      <c r="J127" s="179"/>
      <c r="K127" s="179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</row>
    <row r="128" spans="1:41" ht="11.25" customHeight="1">
      <c r="A128" s="52"/>
      <c r="B128" s="175"/>
      <c r="C128" s="175"/>
      <c r="D128" s="187"/>
      <c r="E128" s="177"/>
      <c r="F128" s="177"/>
      <c r="G128" s="178"/>
      <c r="H128" s="179"/>
      <c r="I128" s="179"/>
      <c r="J128" s="179"/>
      <c r="K128" s="179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</row>
    <row r="129" spans="1:41" ht="11.25" customHeight="1">
      <c r="A129" s="52"/>
      <c r="B129" s="175"/>
      <c r="C129" s="175"/>
      <c r="D129" s="187"/>
      <c r="E129" s="177"/>
      <c r="F129" s="177"/>
      <c r="G129" s="178"/>
      <c r="H129" s="179"/>
      <c r="I129" s="179"/>
      <c r="J129" s="179"/>
      <c r="K129" s="179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</row>
    <row r="130" spans="1:41" ht="11.25" customHeight="1">
      <c r="A130" s="52"/>
      <c r="B130" s="175"/>
      <c r="C130" s="175"/>
      <c r="D130" s="187"/>
      <c r="E130" s="177"/>
      <c r="F130" s="177"/>
      <c r="G130" s="178"/>
      <c r="H130" s="179"/>
      <c r="I130" s="179"/>
      <c r="J130" s="179"/>
      <c r="K130" s="179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</row>
    <row r="131" spans="1:41" ht="11.25" customHeight="1">
      <c r="A131" s="52"/>
      <c r="B131" s="175"/>
      <c r="C131" s="175"/>
      <c r="D131" s="187"/>
      <c r="E131" s="177"/>
      <c r="F131" s="177"/>
      <c r="G131" s="178"/>
      <c r="H131" s="179"/>
      <c r="I131" s="179"/>
      <c r="J131" s="179"/>
      <c r="K131" s="179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</row>
    <row r="132" spans="1:41" ht="11.25" customHeight="1">
      <c r="A132" s="52"/>
      <c r="B132" s="175"/>
      <c r="C132" s="175"/>
      <c r="D132" s="187"/>
      <c r="E132" s="177"/>
      <c r="F132" s="177"/>
      <c r="G132" s="178"/>
      <c r="H132" s="179"/>
      <c r="I132" s="179"/>
      <c r="J132" s="179"/>
      <c r="K132" s="179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</row>
    <row r="133" spans="1:41" ht="11.25" customHeight="1">
      <c r="A133" s="52"/>
      <c r="B133" s="175"/>
      <c r="C133" s="175"/>
      <c r="D133" s="187"/>
      <c r="E133" s="177"/>
      <c r="F133" s="177"/>
      <c r="G133" s="178"/>
      <c r="H133" s="179"/>
      <c r="I133" s="179"/>
      <c r="J133" s="179"/>
      <c r="K133" s="179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</row>
    <row r="134" spans="1:41" ht="11.25" customHeight="1">
      <c r="A134" s="52"/>
      <c r="B134" s="175"/>
      <c r="C134" s="175"/>
      <c r="D134" s="187"/>
      <c r="E134" s="177"/>
      <c r="F134" s="177"/>
      <c r="G134" s="178"/>
      <c r="H134" s="179"/>
      <c r="I134" s="179"/>
      <c r="J134" s="179"/>
      <c r="K134" s="179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</row>
    <row r="135" spans="1:41" ht="11.25" customHeight="1">
      <c r="A135" s="52"/>
      <c r="B135" s="175"/>
      <c r="C135" s="175"/>
      <c r="D135" s="187"/>
      <c r="E135" s="177"/>
      <c r="F135" s="177"/>
      <c r="G135" s="178"/>
      <c r="H135" s="179"/>
      <c r="I135" s="179"/>
      <c r="J135" s="179"/>
      <c r="K135" s="179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</row>
    <row r="136" spans="1:41" ht="11.25" customHeight="1">
      <c r="A136" s="52"/>
      <c r="B136" s="175"/>
      <c r="C136" s="175"/>
      <c r="D136" s="187"/>
      <c r="E136" s="177"/>
      <c r="F136" s="177"/>
      <c r="G136" s="178"/>
      <c r="H136" s="179"/>
      <c r="I136" s="179"/>
      <c r="J136" s="179"/>
      <c r="K136" s="179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</row>
    <row r="137" spans="1:41" ht="11.25" customHeight="1">
      <c r="A137" s="52"/>
      <c r="B137" s="175"/>
      <c r="C137" s="175"/>
      <c r="D137" s="187"/>
      <c r="E137" s="177"/>
      <c r="F137" s="177"/>
      <c r="G137" s="178"/>
      <c r="H137" s="179"/>
      <c r="I137" s="179"/>
      <c r="J137" s="179"/>
      <c r="K137" s="179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</row>
    <row r="138" spans="1:41" ht="11.25" customHeight="1">
      <c r="A138" s="52"/>
      <c r="B138" s="175"/>
      <c r="C138" s="175"/>
      <c r="D138" s="187"/>
      <c r="E138" s="177"/>
      <c r="F138" s="177"/>
      <c r="G138" s="178"/>
      <c r="H138" s="179"/>
      <c r="I138" s="179"/>
      <c r="J138" s="179"/>
      <c r="K138" s="179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</row>
    <row r="139" spans="1:41" ht="11.25" customHeight="1">
      <c r="A139" s="52"/>
      <c r="B139" s="175"/>
      <c r="C139" s="175"/>
      <c r="D139" s="187"/>
      <c r="E139" s="177"/>
      <c r="F139" s="177"/>
      <c r="G139" s="178"/>
      <c r="H139" s="179"/>
      <c r="I139" s="179"/>
      <c r="J139" s="179"/>
      <c r="K139" s="179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</row>
    <row r="140" spans="1:41" ht="11.25" customHeight="1">
      <c r="A140" s="52"/>
      <c r="B140" s="175"/>
      <c r="C140" s="175"/>
      <c r="D140" s="187"/>
      <c r="E140" s="177"/>
      <c r="F140" s="177"/>
      <c r="G140" s="178"/>
      <c r="H140" s="179"/>
      <c r="I140" s="179"/>
      <c r="J140" s="179"/>
      <c r="K140" s="179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</row>
    <row r="141" spans="1:41" ht="11.25" customHeight="1">
      <c r="A141" s="52"/>
      <c r="B141" s="175"/>
      <c r="C141" s="175"/>
      <c r="D141" s="187"/>
      <c r="E141" s="177"/>
      <c r="F141" s="177"/>
      <c r="G141" s="178"/>
      <c r="H141" s="179"/>
      <c r="I141" s="179"/>
      <c r="J141" s="179"/>
      <c r="K141" s="179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</row>
    <row r="142" spans="1:41" ht="11.25" customHeight="1">
      <c r="A142" s="52"/>
      <c r="B142" s="175"/>
      <c r="C142" s="175"/>
      <c r="D142" s="187"/>
      <c r="E142" s="177"/>
      <c r="F142" s="177"/>
      <c r="G142" s="178"/>
      <c r="H142" s="179"/>
      <c r="I142" s="179"/>
      <c r="J142" s="179"/>
      <c r="K142" s="179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</row>
    <row r="143" spans="1:41" ht="11.25" customHeight="1">
      <c r="A143" s="52"/>
      <c r="B143" s="175"/>
      <c r="C143" s="175"/>
      <c r="D143" s="187"/>
      <c r="E143" s="177"/>
      <c r="F143" s="177"/>
      <c r="G143" s="178"/>
      <c r="H143" s="179"/>
      <c r="I143" s="179"/>
      <c r="J143" s="179"/>
      <c r="K143" s="179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</row>
    <row r="144" spans="1:41" ht="11.25" customHeight="1">
      <c r="A144" s="52"/>
      <c r="B144" s="175"/>
      <c r="C144" s="175"/>
      <c r="D144" s="187"/>
      <c r="E144" s="177"/>
      <c r="F144" s="177"/>
      <c r="G144" s="178"/>
      <c r="H144" s="179"/>
      <c r="I144" s="179"/>
      <c r="J144" s="179"/>
      <c r="K144" s="179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</row>
    <row r="145" spans="1:41" ht="11.25" customHeight="1">
      <c r="A145" s="52"/>
      <c r="B145" s="175"/>
      <c r="C145" s="175"/>
      <c r="D145" s="187"/>
      <c r="E145" s="177"/>
      <c r="F145" s="177"/>
      <c r="G145" s="178"/>
      <c r="H145" s="179"/>
      <c r="I145" s="179"/>
      <c r="J145" s="179"/>
      <c r="K145" s="179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</row>
    <row r="146" spans="1:41" ht="11.25" customHeight="1">
      <c r="A146" s="52"/>
      <c r="B146" s="175"/>
      <c r="C146" s="175"/>
      <c r="D146" s="187"/>
      <c r="E146" s="177"/>
      <c r="F146" s="177"/>
      <c r="G146" s="178"/>
      <c r="H146" s="179"/>
      <c r="I146" s="179"/>
      <c r="J146" s="179"/>
      <c r="K146" s="179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</row>
    <row r="147" spans="1:41" ht="11.25" customHeight="1">
      <c r="A147" s="52"/>
      <c r="B147" s="175"/>
      <c r="C147" s="175"/>
      <c r="D147" s="187"/>
      <c r="E147" s="177"/>
      <c r="F147" s="177"/>
      <c r="G147" s="178"/>
      <c r="H147" s="179"/>
      <c r="I147" s="179"/>
      <c r="J147" s="179"/>
      <c r="K147" s="179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</row>
    <row r="148" spans="1:41" ht="11.25" customHeight="1">
      <c r="A148" s="52"/>
      <c r="B148" s="175"/>
      <c r="C148" s="175"/>
      <c r="D148" s="187"/>
      <c r="E148" s="177"/>
      <c r="F148" s="177"/>
      <c r="G148" s="178"/>
      <c r="H148" s="179"/>
      <c r="I148" s="179"/>
      <c r="J148" s="179"/>
      <c r="K148" s="179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</row>
    <row r="149" spans="1:41" ht="11.25" customHeight="1">
      <c r="A149" s="52"/>
      <c r="B149" s="175"/>
      <c r="C149" s="175"/>
      <c r="D149" s="187"/>
      <c r="E149" s="177"/>
      <c r="F149" s="177"/>
      <c r="G149" s="178"/>
      <c r="H149" s="179"/>
      <c r="I149" s="179"/>
      <c r="J149" s="179"/>
      <c r="K149" s="179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</row>
    <row r="150" spans="1:41" ht="11.25" customHeight="1">
      <c r="A150" s="52"/>
      <c r="B150" s="175"/>
      <c r="C150" s="175"/>
      <c r="D150" s="187"/>
      <c r="E150" s="177"/>
      <c r="F150" s="177"/>
      <c r="G150" s="178"/>
      <c r="H150" s="179"/>
      <c r="I150" s="179"/>
      <c r="J150" s="179"/>
      <c r="K150" s="179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</row>
    <row r="151" spans="1:41" ht="11.25" customHeight="1">
      <c r="A151" s="52"/>
      <c r="B151" s="175"/>
      <c r="C151" s="175"/>
      <c r="D151" s="187"/>
      <c r="E151" s="177"/>
      <c r="F151" s="177"/>
      <c r="G151" s="178"/>
      <c r="H151" s="179"/>
      <c r="I151" s="179"/>
      <c r="J151" s="179"/>
      <c r="K151" s="179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</row>
    <row r="152" spans="1:41" ht="11.25" customHeight="1">
      <c r="A152" s="52"/>
      <c r="B152" s="175"/>
      <c r="C152" s="175"/>
      <c r="D152" s="187"/>
      <c r="E152" s="177"/>
      <c r="F152" s="177"/>
      <c r="G152" s="178"/>
      <c r="H152" s="179"/>
      <c r="I152" s="179"/>
      <c r="J152" s="179"/>
      <c r="K152" s="179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</row>
    <row r="153" spans="1:41" ht="11.25" customHeight="1">
      <c r="A153" s="52"/>
      <c r="B153" s="175"/>
      <c r="C153" s="175"/>
      <c r="D153" s="187"/>
      <c r="E153" s="177"/>
      <c r="F153" s="177"/>
      <c r="G153" s="178"/>
      <c r="H153" s="179"/>
      <c r="I153" s="179"/>
      <c r="J153" s="179"/>
      <c r="K153" s="179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</row>
    <row r="154" spans="1:41" ht="11.25" customHeight="1">
      <c r="A154" s="52"/>
      <c r="B154" s="175"/>
      <c r="C154" s="175"/>
      <c r="D154" s="187"/>
      <c r="E154" s="177"/>
      <c r="F154" s="177"/>
      <c r="G154" s="178"/>
      <c r="H154" s="179"/>
      <c r="I154" s="179"/>
      <c r="J154" s="179"/>
      <c r="K154" s="179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</row>
    <row r="155" spans="1:41" ht="11.25" customHeight="1">
      <c r="A155" s="52"/>
      <c r="B155" s="175"/>
      <c r="C155" s="175"/>
      <c r="D155" s="187"/>
      <c r="E155" s="177"/>
      <c r="F155" s="177"/>
      <c r="G155" s="178"/>
      <c r="H155" s="179"/>
      <c r="I155" s="179"/>
      <c r="J155" s="179"/>
      <c r="K155" s="179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</row>
    <row r="156" spans="1:41" ht="11.25" customHeight="1">
      <c r="A156" s="52"/>
      <c r="B156" s="175"/>
      <c r="C156" s="175"/>
      <c r="D156" s="187"/>
      <c r="E156" s="177"/>
      <c r="F156" s="177"/>
      <c r="G156" s="178"/>
      <c r="H156" s="179"/>
      <c r="I156" s="179"/>
      <c r="J156" s="179"/>
      <c r="K156" s="179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</row>
    <row r="157" spans="1:41" ht="11.25" customHeight="1">
      <c r="A157" s="52"/>
      <c r="B157" s="175"/>
      <c r="C157" s="175"/>
      <c r="D157" s="187"/>
      <c r="E157" s="177"/>
      <c r="F157" s="177"/>
      <c r="G157" s="178"/>
      <c r="H157" s="179"/>
      <c r="I157" s="179"/>
      <c r="J157" s="179"/>
      <c r="K157" s="179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</row>
    <row r="158" spans="1:41" ht="11.25" customHeight="1">
      <c r="A158" s="52"/>
      <c r="B158" s="175"/>
      <c r="C158" s="175"/>
      <c r="D158" s="187"/>
      <c r="E158" s="177"/>
      <c r="F158" s="177"/>
      <c r="G158" s="178"/>
      <c r="H158" s="179"/>
      <c r="I158" s="179"/>
      <c r="J158" s="179"/>
      <c r="K158" s="179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</row>
    <row r="159" spans="1:41" ht="11.25" customHeight="1">
      <c r="A159" s="52"/>
      <c r="B159" s="175"/>
      <c r="C159" s="175"/>
      <c r="D159" s="187"/>
      <c r="E159" s="177"/>
      <c r="F159" s="177"/>
      <c r="G159" s="178"/>
      <c r="H159" s="179"/>
      <c r="I159" s="179"/>
      <c r="J159" s="179"/>
      <c r="K159" s="179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</row>
    <row r="160" spans="1:41" ht="11.25" customHeight="1">
      <c r="A160" s="52"/>
      <c r="B160" s="175"/>
      <c r="C160" s="175"/>
      <c r="D160" s="187"/>
      <c r="E160" s="177"/>
      <c r="F160" s="177"/>
      <c r="G160" s="178"/>
      <c r="H160" s="179"/>
      <c r="I160" s="179"/>
      <c r="J160" s="179"/>
      <c r="K160" s="179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</row>
    <row r="161" spans="1:41" ht="11.25" customHeight="1">
      <c r="A161" s="52"/>
      <c r="B161" s="175"/>
      <c r="C161" s="175"/>
      <c r="D161" s="187"/>
      <c r="E161" s="177"/>
      <c r="F161" s="177"/>
      <c r="G161" s="178"/>
      <c r="H161" s="179"/>
      <c r="I161" s="179"/>
      <c r="J161" s="179"/>
      <c r="K161" s="179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</row>
    <row r="162" spans="1:41" ht="11.25" customHeight="1">
      <c r="A162" s="52"/>
      <c r="B162" s="175"/>
      <c r="C162" s="175"/>
      <c r="D162" s="187"/>
      <c r="E162" s="177"/>
      <c r="F162" s="177"/>
      <c r="G162" s="178"/>
      <c r="H162" s="179"/>
      <c r="I162" s="179"/>
      <c r="J162" s="179"/>
      <c r="K162" s="179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</row>
    <row r="163" spans="1:41" ht="11.25" customHeight="1">
      <c r="A163" s="52"/>
      <c r="B163" s="175"/>
      <c r="C163" s="175"/>
      <c r="D163" s="187"/>
      <c r="E163" s="177"/>
      <c r="F163" s="177"/>
      <c r="G163" s="178"/>
      <c r="H163" s="179"/>
      <c r="I163" s="179"/>
      <c r="J163" s="179"/>
      <c r="K163" s="179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</row>
    <row r="164" spans="1:41" ht="11.25" customHeight="1">
      <c r="A164" s="52"/>
      <c r="B164" s="175"/>
      <c r="C164" s="175"/>
      <c r="D164" s="187"/>
      <c r="E164" s="177"/>
      <c r="F164" s="177"/>
      <c r="G164" s="178"/>
      <c r="H164" s="179"/>
      <c r="I164" s="179"/>
      <c r="J164" s="179"/>
      <c r="K164" s="179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</row>
    <row r="165" spans="1:41" ht="11.25" customHeight="1">
      <c r="A165" s="52"/>
      <c r="B165" s="175"/>
      <c r="C165" s="175"/>
      <c r="D165" s="187"/>
      <c r="E165" s="177"/>
      <c r="F165" s="177"/>
      <c r="G165" s="178"/>
      <c r="H165" s="179"/>
      <c r="I165" s="179"/>
      <c r="J165" s="179"/>
      <c r="K165" s="179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</row>
    <row r="166" spans="1:41" ht="11.25" customHeight="1">
      <c r="A166" s="52"/>
      <c r="B166" s="175"/>
      <c r="C166" s="175"/>
      <c r="D166" s="187"/>
      <c r="E166" s="177"/>
      <c r="F166" s="177"/>
      <c r="G166" s="178"/>
      <c r="H166" s="179"/>
      <c r="I166" s="179"/>
      <c r="J166" s="179"/>
      <c r="K166" s="179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</row>
    <row r="167" spans="1:41" ht="11.25" customHeight="1">
      <c r="A167" s="52"/>
      <c r="B167" s="175"/>
      <c r="C167" s="175"/>
      <c r="D167" s="187"/>
      <c r="E167" s="177"/>
      <c r="F167" s="177"/>
      <c r="G167" s="178"/>
      <c r="H167" s="179"/>
      <c r="I167" s="179"/>
      <c r="J167" s="179"/>
      <c r="K167" s="179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</row>
    <row r="168" spans="1:41" ht="11.25" customHeight="1">
      <c r="A168" s="52"/>
      <c r="B168" s="175"/>
      <c r="C168" s="175"/>
      <c r="D168" s="187"/>
      <c r="E168" s="177"/>
      <c r="F168" s="177"/>
      <c r="G168" s="178"/>
      <c r="H168" s="179"/>
      <c r="I168" s="179"/>
      <c r="J168" s="179"/>
      <c r="K168" s="179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</row>
    <row r="169" spans="1:41" ht="11.25" customHeight="1">
      <c r="A169" s="52"/>
      <c r="B169" s="175"/>
      <c r="C169" s="175"/>
      <c r="D169" s="187"/>
      <c r="E169" s="177"/>
      <c r="F169" s="177"/>
      <c r="G169" s="178"/>
      <c r="H169" s="179"/>
      <c r="I169" s="179"/>
      <c r="J169" s="179"/>
      <c r="K169" s="179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</row>
    <row r="170" spans="1:41" ht="11.25" customHeight="1">
      <c r="A170" s="52"/>
      <c r="B170" s="175"/>
      <c r="C170" s="175"/>
      <c r="D170" s="187"/>
      <c r="E170" s="177"/>
      <c r="F170" s="177"/>
      <c r="G170" s="178"/>
      <c r="H170" s="179"/>
      <c r="I170" s="179"/>
      <c r="J170" s="179"/>
      <c r="K170" s="179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</row>
    <row r="171" spans="1:41" ht="11.25" customHeight="1">
      <c r="A171" s="52"/>
      <c r="B171" s="175"/>
      <c r="C171" s="175"/>
      <c r="D171" s="187"/>
      <c r="E171" s="177"/>
      <c r="F171" s="177"/>
      <c r="G171" s="178"/>
      <c r="H171" s="179"/>
      <c r="I171" s="179"/>
      <c r="J171" s="179"/>
      <c r="K171" s="179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</row>
    <row r="172" spans="1:41" ht="11.25" customHeight="1">
      <c r="A172" s="52"/>
      <c r="B172" s="175"/>
      <c r="C172" s="175"/>
      <c r="D172" s="187"/>
      <c r="E172" s="177"/>
      <c r="F172" s="177"/>
      <c r="G172" s="178"/>
      <c r="H172" s="179"/>
      <c r="I172" s="179"/>
      <c r="J172" s="179"/>
      <c r="K172" s="179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</row>
    <row r="173" spans="1:41" ht="11.25" customHeight="1">
      <c r="A173" s="52"/>
      <c r="B173" s="175"/>
      <c r="C173" s="175"/>
      <c r="D173" s="187"/>
      <c r="E173" s="177"/>
      <c r="F173" s="177"/>
      <c r="G173" s="178"/>
      <c r="H173" s="179"/>
      <c r="I173" s="179"/>
      <c r="J173" s="179"/>
      <c r="K173" s="179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</row>
    <row r="174" spans="1:41" ht="11.25" customHeight="1">
      <c r="A174" s="52"/>
      <c r="B174" s="175"/>
      <c r="C174" s="175"/>
      <c r="D174" s="187"/>
      <c r="E174" s="177"/>
      <c r="F174" s="177"/>
      <c r="G174" s="178"/>
      <c r="H174" s="179"/>
      <c r="I174" s="179"/>
      <c r="J174" s="179"/>
      <c r="K174" s="179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</row>
    <row r="175" spans="1:41" ht="11.25" customHeight="1">
      <c r="A175" s="52"/>
      <c r="B175" s="175"/>
      <c r="C175" s="175"/>
      <c r="D175" s="187"/>
      <c r="E175" s="177"/>
      <c r="F175" s="177"/>
      <c r="G175" s="178"/>
      <c r="H175" s="179"/>
      <c r="I175" s="179"/>
      <c r="J175" s="179"/>
      <c r="K175" s="179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</row>
    <row r="176" spans="1:41" ht="11.25" customHeight="1">
      <c r="A176" s="52"/>
      <c r="B176" s="175"/>
      <c r="C176" s="175"/>
      <c r="D176" s="187"/>
      <c r="E176" s="177"/>
      <c r="F176" s="177"/>
      <c r="G176" s="178"/>
      <c r="H176" s="179"/>
      <c r="I176" s="179"/>
      <c r="J176" s="179"/>
      <c r="K176" s="179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</row>
    <row r="177" spans="1:41" ht="11.25" customHeight="1">
      <c r="A177" s="52"/>
      <c r="B177" s="175"/>
      <c r="C177" s="175"/>
      <c r="D177" s="187"/>
      <c r="E177" s="177"/>
      <c r="F177" s="177"/>
      <c r="G177" s="178"/>
      <c r="H177" s="179"/>
      <c r="I177" s="179"/>
      <c r="J177" s="179"/>
      <c r="K177" s="179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</row>
    <row r="178" spans="1:41" ht="11.25" customHeight="1">
      <c r="A178" s="52"/>
      <c r="B178" s="175"/>
      <c r="C178" s="175"/>
      <c r="D178" s="187"/>
      <c r="E178" s="177"/>
      <c r="F178" s="177"/>
      <c r="G178" s="178"/>
      <c r="H178" s="179"/>
      <c r="I178" s="179"/>
      <c r="J178" s="179"/>
      <c r="K178" s="179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</row>
    <row r="179" spans="1:41" ht="11.25" customHeight="1">
      <c r="A179" s="52"/>
      <c r="B179" s="175"/>
      <c r="C179" s="175"/>
      <c r="D179" s="187"/>
      <c r="E179" s="177"/>
      <c r="F179" s="177"/>
      <c r="G179" s="178"/>
      <c r="H179" s="179"/>
      <c r="I179" s="179"/>
      <c r="J179" s="179"/>
      <c r="K179" s="179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</row>
    <row r="180" spans="1:41" ht="11.25" customHeight="1">
      <c r="A180" s="52"/>
      <c r="B180" s="175"/>
      <c r="C180" s="175"/>
      <c r="D180" s="187"/>
      <c r="E180" s="177"/>
      <c r="F180" s="177"/>
      <c r="G180" s="178"/>
      <c r="H180" s="179"/>
      <c r="I180" s="179"/>
      <c r="J180" s="179"/>
      <c r="K180" s="179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</row>
    <row r="181" spans="1:41" ht="11.25" customHeight="1">
      <c r="A181" s="52"/>
      <c r="B181" s="175"/>
      <c r="C181" s="175"/>
      <c r="D181" s="187"/>
      <c r="E181" s="177"/>
      <c r="F181" s="177"/>
      <c r="G181" s="178"/>
      <c r="H181" s="179"/>
      <c r="I181" s="179"/>
      <c r="J181" s="179"/>
      <c r="K181" s="179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</row>
    <row r="182" spans="1:41" ht="11.25" customHeight="1">
      <c r="A182" s="52"/>
      <c r="B182" s="175"/>
      <c r="C182" s="175"/>
      <c r="D182" s="187"/>
      <c r="E182" s="177"/>
      <c r="F182" s="177"/>
      <c r="G182" s="178"/>
      <c r="H182" s="179"/>
      <c r="I182" s="179"/>
      <c r="J182" s="179"/>
      <c r="K182" s="179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</row>
    <row r="183" spans="1:41" ht="11.25" customHeight="1">
      <c r="A183" s="52"/>
      <c r="B183" s="175"/>
      <c r="C183" s="175"/>
      <c r="D183" s="187"/>
      <c r="E183" s="177"/>
      <c r="F183" s="177"/>
      <c r="G183" s="178"/>
      <c r="H183" s="179"/>
      <c r="I183" s="179"/>
      <c r="J183" s="179"/>
      <c r="K183" s="179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</row>
    <row r="184" spans="1:41" ht="11.25" customHeight="1">
      <c r="A184" s="52"/>
      <c r="B184" s="175"/>
      <c r="C184" s="175"/>
      <c r="D184" s="187"/>
      <c r="E184" s="177"/>
      <c r="F184" s="177"/>
      <c r="G184" s="178"/>
      <c r="H184" s="179"/>
      <c r="I184" s="179"/>
      <c r="J184" s="179"/>
      <c r="K184" s="179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</row>
    <row r="185" spans="1:41" ht="11.25" customHeight="1">
      <c r="A185" s="52"/>
      <c r="B185" s="175"/>
      <c r="C185" s="175"/>
      <c r="D185" s="187"/>
      <c r="E185" s="177"/>
      <c r="F185" s="177"/>
      <c r="G185" s="178"/>
      <c r="H185" s="179"/>
      <c r="I185" s="179"/>
      <c r="J185" s="179"/>
      <c r="K185" s="179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</row>
    <row r="186" spans="1:41" ht="11.25" customHeight="1">
      <c r="A186" s="52"/>
      <c r="B186" s="175"/>
      <c r="C186" s="175"/>
      <c r="D186" s="187"/>
      <c r="E186" s="177"/>
      <c r="F186" s="177"/>
      <c r="G186" s="178"/>
      <c r="H186" s="179"/>
      <c r="I186" s="179"/>
      <c r="J186" s="179"/>
      <c r="K186" s="179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</row>
    <row r="187" spans="1:41" ht="11.25" customHeight="1">
      <c r="A187" s="52"/>
      <c r="B187" s="175"/>
      <c r="C187" s="175"/>
      <c r="D187" s="187"/>
      <c r="E187" s="177"/>
      <c r="F187" s="177"/>
      <c r="G187" s="178"/>
      <c r="H187" s="179"/>
      <c r="I187" s="179"/>
      <c r="J187" s="179"/>
      <c r="K187" s="179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</row>
    <row r="188" spans="1:41" ht="11.25" customHeight="1">
      <c r="A188" s="52"/>
      <c r="B188" s="175"/>
      <c r="C188" s="175"/>
      <c r="D188" s="187"/>
      <c r="E188" s="177"/>
      <c r="F188" s="177"/>
      <c r="G188" s="178"/>
      <c r="H188" s="179"/>
      <c r="I188" s="179"/>
      <c r="J188" s="179"/>
      <c r="K188" s="179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</row>
    <row r="189" spans="1:41" ht="11.25" customHeight="1">
      <c r="A189" s="52"/>
      <c r="B189" s="175"/>
      <c r="C189" s="175"/>
      <c r="D189" s="187"/>
      <c r="E189" s="177"/>
      <c r="F189" s="177"/>
      <c r="G189" s="178"/>
      <c r="H189" s="179"/>
      <c r="I189" s="179"/>
      <c r="J189" s="179"/>
      <c r="K189" s="179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</row>
    <row r="190" spans="1:41" ht="11.25" customHeight="1">
      <c r="A190" s="52"/>
      <c r="B190" s="175"/>
      <c r="C190" s="175"/>
      <c r="D190" s="187"/>
      <c r="E190" s="177"/>
      <c r="F190" s="177"/>
      <c r="G190" s="178"/>
      <c r="H190" s="179"/>
      <c r="I190" s="179"/>
      <c r="J190" s="179"/>
      <c r="K190" s="179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</row>
    <row r="191" spans="1:41" ht="11.25" customHeight="1">
      <c r="A191" s="52"/>
      <c r="B191" s="175"/>
      <c r="C191" s="175"/>
      <c r="D191" s="187"/>
      <c r="E191" s="177"/>
      <c r="F191" s="177"/>
      <c r="G191" s="178"/>
      <c r="H191" s="179"/>
      <c r="I191" s="179"/>
      <c r="J191" s="179"/>
      <c r="K191" s="179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</row>
    <row r="192" spans="1:41" ht="11.25" customHeight="1">
      <c r="A192" s="52"/>
      <c r="B192" s="175"/>
      <c r="C192" s="175"/>
      <c r="D192" s="187"/>
      <c r="E192" s="177"/>
      <c r="F192" s="177"/>
      <c r="G192" s="178"/>
      <c r="H192" s="179"/>
      <c r="I192" s="179"/>
      <c r="J192" s="179"/>
      <c r="K192" s="179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</row>
    <row r="193" spans="1:41" ht="11.25" customHeight="1">
      <c r="A193" s="52"/>
      <c r="B193" s="175"/>
      <c r="C193" s="175"/>
      <c r="D193" s="187"/>
      <c r="E193" s="177"/>
      <c r="F193" s="177"/>
      <c r="G193" s="178"/>
      <c r="H193" s="179"/>
      <c r="I193" s="179"/>
      <c r="J193" s="179"/>
      <c r="K193" s="179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</row>
    <row r="194" spans="1:41" ht="11.25" customHeight="1">
      <c r="A194" s="52"/>
      <c r="B194" s="175"/>
      <c r="C194" s="175"/>
      <c r="D194" s="187"/>
      <c r="E194" s="177"/>
      <c r="F194" s="177"/>
      <c r="G194" s="178"/>
      <c r="H194" s="179"/>
      <c r="I194" s="179"/>
      <c r="J194" s="179"/>
      <c r="K194" s="179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</row>
    <row r="195" spans="1:41" ht="11.25" customHeight="1">
      <c r="A195" s="52"/>
      <c r="B195" s="175"/>
      <c r="C195" s="175"/>
      <c r="D195" s="187"/>
      <c r="E195" s="177"/>
      <c r="F195" s="177"/>
      <c r="G195" s="178"/>
      <c r="H195" s="179"/>
      <c r="I195" s="179"/>
      <c r="J195" s="179"/>
      <c r="K195" s="179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</row>
    <row r="196" spans="1:41" ht="11.25" customHeight="1">
      <c r="A196" s="52"/>
      <c r="B196" s="175"/>
      <c r="C196" s="175"/>
      <c r="D196" s="187"/>
      <c r="E196" s="177"/>
      <c r="F196" s="177"/>
      <c r="G196" s="178"/>
      <c r="H196" s="179"/>
      <c r="I196" s="179"/>
      <c r="J196" s="179"/>
      <c r="K196" s="179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</row>
    <row r="197" spans="1:41" ht="11.25" customHeight="1">
      <c r="A197" s="52"/>
      <c r="B197" s="175"/>
      <c r="C197" s="175"/>
      <c r="D197" s="187"/>
      <c r="E197" s="177"/>
      <c r="F197" s="177"/>
      <c r="G197" s="178"/>
      <c r="H197" s="179"/>
      <c r="I197" s="179"/>
      <c r="J197" s="179"/>
      <c r="K197" s="179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</row>
    <row r="198" spans="1:41" ht="11.25" customHeight="1">
      <c r="A198" s="52"/>
      <c r="B198" s="175"/>
      <c r="C198" s="175"/>
      <c r="D198" s="187"/>
      <c r="E198" s="177"/>
      <c r="F198" s="177"/>
      <c r="G198" s="178"/>
      <c r="H198" s="179"/>
      <c r="I198" s="179"/>
      <c r="J198" s="179"/>
      <c r="K198" s="179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</row>
    <row r="199" spans="1:41" ht="11.25" customHeight="1">
      <c r="A199" s="52"/>
      <c r="B199" s="175"/>
      <c r="C199" s="175"/>
      <c r="D199" s="187"/>
      <c r="E199" s="177"/>
      <c r="F199" s="177"/>
      <c r="G199" s="178"/>
      <c r="H199" s="179"/>
      <c r="I199" s="179"/>
      <c r="J199" s="179"/>
      <c r="K199" s="179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</row>
    <row r="200" spans="1:41" ht="11.25" customHeight="1">
      <c r="A200" s="52"/>
      <c r="B200" s="175"/>
      <c r="C200" s="175"/>
      <c r="D200" s="187"/>
      <c r="E200" s="177"/>
      <c r="F200" s="177"/>
      <c r="G200" s="178"/>
      <c r="H200" s="179"/>
      <c r="I200" s="179"/>
      <c r="J200" s="179"/>
      <c r="K200" s="179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</row>
    <row r="201" spans="1:41" ht="11.25" customHeight="1">
      <c r="A201" s="52"/>
      <c r="B201" s="175"/>
      <c r="C201" s="175"/>
      <c r="D201" s="187"/>
      <c r="E201" s="177"/>
      <c r="F201" s="177"/>
      <c r="G201" s="178"/>
      <c r="H201" s="179"/>
      <c r="I201" s="179"/>
      <c r="J201" s="179"/>
      <c r="K201" s="179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</row>
    <row r="202" spans="1:41" ht="11.25" customHeight="1">
      <c r="A202" s="52"/>
      <c r="B202" s="175"/>
      <c r="C202" s="175"/>
      <c r="D202" s="187"/>
      <c r="E202" s="177"/>
      <c r="F202" s="177"/>
      <c r="G202" s="178"/>
      <c r="H202" s="179"/>
      <c r="I202" s="179"/>
      <c r="J202" s="179"/>
      <c r="K202" s="179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</row>
    <row r="203" spans="1:41" ht="11.25" customHeight="1">
      <c r="A203" s="52"/>
      <c r="B203" s="175"/>
      <c r="C203" s="175"/>
      <c r="D203" s="187"/>
      <c r="E203" s="177"/>
      <c r="F203" s="177"/>
      <c r="G203" s="178"/>
      <c r="H203" s="179"/>
      <c r="I203" s="179"/>
      <c r="J203" s="179"/>
      <c r="K203" s="179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</row>
    <row r="204" spans="1:41" ht="11.25" customHeight="1">
      <c r="A204" s="52"/>
      <c r="B204" s="175"/>
      <c r="C204" s="175"/>
      <c r="D204" s="187"/>
      <c r="E204" s="177"/>
      <c r="F204" s="177"/>
      <c r="G204" s="178"/>
      <c r="H204" s="179"/>
      <c r="I204" s="179"/>
      <c r="J204" s="179"/>
      <c r="K204" s="179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</row>
    <row r="205" spans="1:41" ht="11.25" customHeight="1">
      <c r="A205" s="52"/>
      <c r="B205" s="175"/>
      <c r="C205" s="175"/>
      <c r="D205" s="187"/>
      <c r="E205" s="177"/>
      <c r="F205" s="177"/>
      <c r="G205" s="178"/>
      <c r="H205" s="179"/>
      <c r="I205" s="179"/>
      <c r="J205" s="179"/>
      <c r="K205" s="179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</row>
    <row r="206" spans="1:41" ht="11.25" customHeight="1">
      <c r="A206" s="52"/>
      <c r="B206" s="175"/>
      <c r="C206" s="175"/>
      <c r="D206" s="187"/>
      <c r="E206" s="177"/>
      <c r="F206" s="177"/>
      <c r="G206" s="178"/>
      <c r="H206" s="179"/>
      <c r="I206" s="179"/>
      <c r="J206" s="179"/>
      <c r="K206" s="179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</row>
    <row r="207" spans="1:41" ht="11.25" customHeight="1">
      <c r="A207" s="52"/>
      <c r="B207" s="175"/>
      <c r="C207" s="175"/>
      <c r="D207" s="187"/>
      <c r="E207" s="177"/>
      <c r="F207" s="177"/>
      <c r="G207" s="178"/>
      <c r="H207" s="179"/>
      <c r="I207" s="179"/>
      <c r="J207" s="179"/>
      <c r="K207" s="179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</row>
    <row r="208" spans="1:41" ht="11.25" customHeight="1">
      <c r="A208" s="52"/>
      <c r="B208" s="175"/>
      <c r="C208" s="175"/>
      <c r="D208" s="187"/>
      <c r="E208" s="177"/>
      <c r="F208" s="177"/>
      <c r="G208" s="178"/>
      <c r="H208" s="179"/>
      <c r="I208" s="179"/>
      <c r="J208" s="179"/>
      <c r="K208" s="179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</row>
    <row r="209" spans="1:41" ht="11.25" customHeight="1">
      <c r="A209" s="52"/>
      <c r="B209" s="175"/>
      <c r="C209" s="175"/>
      <c r="D209" s="187"/>
      <c r="E209" s="177"/>
      <c r="F209" s="177"/>
      <c r="G209" s="178"/>
      <c r="H209" s="179"/>
      <c r="I209" s="179"/>
      <c r="J209" s="179"/>
      <c r="K209" s="179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</row>
    <row r="210" spans="1:41" ht="11.25" customHeight="1">
      <c r="A210" s="52"/>
      <c r="B210" s="175"/>
      <c r="C210" s="175"/>
      <c r="D210" s="187"/>
      <c r="E210" s="177"/>
      <c r="F210" s="177"/>
      <c r="G210" s="178"/>
      <c r="H210" s="179"/>
      <c r="I210" s="179"/>
      <c r="J210" s="179"/>
      <c r="K210" s="179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</row>
    <row r="211" spans="1:41" ht="11.25" customHeight="1">
      <c r="A211" s="52"/>
      <c r="B211" s="175"/>
      <c r="C211" s="175"/>
      <c r="D211" s="187"/>
      <c r="E211" s="177"/>
      <c r="F211" s="177"/>
      <c r="G211" s="178"/>
      <c r="H211" s="179"/>
      <c r="I211" s="179"/>
      <c r="J211" s="179"/>
      <c r="K211" s="179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</row>
    <row r="212" spans="1:41" ht="11.25" customHeight="1">
      <c r="A212" s="52"/>
      <c r="B212" s="175"/>
      <c r="C212" s="175"/>
      <c r="D212" s="187"/>
      <c r="E212" s="177"/>
      <c r="F212" s="177"/>
      <c r="G212" s="178"/>
      <c r="H212" s="179"/>
      <c r="I212" s="179"/>
      <c r="J212" s="179"/>
      <c r="K212" s="179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</row>
    <row r="213" spans="1:41" ht="11.25" customHeight="1">
      <c r="A213" s="52"/>
      <c r="B213" s="175"/>
      <c r="C213" s="175"/>
      <c r="D213" s="187"/>
      <c r="E213" s="177"/>
      <c r="F213" s="177"/>
      <c r="G213" s="178"/>
      <c r="H213" s="179"/>
      <c r="I213" s="179"/>
      <c r="J213" s="179"/>
      <c r="K213" s="179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</row>
    <row r="214" spans="1:41" ht="11.25" customHeight="1">
      <c r="A214" s="52"/>
      <c r="B214" s="175"/>
      <c r="C214" s="175"/>
      <c r="D214" s="187"/>
      <c r="E214" s="177"/>
      <c r="F214" s="177"/>
      <c r="G214" s="178"/>
      <c r="H214" s="179"/>
      <c r="I214" s="179"/>
      <c r="J214" s="179"/>
      <c r="K214" s="179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</row>
    <row r="215" spans="1:41" ht="11.25" customHeight="1">
      <c r="A215" s="52"/>
      <c r="B215" s="175"/>
      <c r="C215" s="175"/>
      <c r="D215" s="187"/>
      <c r="E215" s="177"/>
      <c r="F215" s="177"/>
      <c r="G215" s="178"/>
      <c r="H215" s="179"/>
      <c r="I215" s="179"/>
      <c r="J215" s="179"/>
      <c r="K215" s="179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</row>
    <row r="216" spans="1:41" ht="11.25" customHeight="1">
      <c r="A216" s="52"/>
      <c r="B216" s="175"/>
      <c r="C216" s="175"/>
      <c r="D216" s="187"/>
      <c r="E216" s="177"/>
      <c r="F216" s="177"/>
      <c r="G216" s="178"/>
      <c r="H216" s="179"/>
      <c r="I216" s="179"/>
      <c r="J216" s="179"/>
      <c r="K216" s="179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</row>
    <row r="217" spans="1:41" ht="11.25" customHeight="1">
      <c r="A217" s="52"/>
      <c r="B217" s="175"/>
      <c r="C217" s="175"/>
      <c r="D217" s="187"/>
      <c r="E217" s="177"/>
      <c r="F217" s="177"/>
      <c r="G217" s="178"/>
      <c r="H217" s="179"/>
      <c r="I217" s="179"/>
      <c r="J217" s="179"/>
      <c r="K217" s="179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</row>
    <row r="218" spans="1:41" ht="11.25" customHeight="1">
      <c r="A218" s="52"/>
      <c r="B218" s="175"/>
      <c r="C218" s="175"/>
      <c r="D218" s="187"/>
      <c r="E218" s="177"/>
      <c r="F218" s="177"/>
      <c r="G218" s="178"/>
      <c r="H218" s="179"/>
      <c r="I218" s="179"/>
      <c r="J218" s="179"/>
      <c r="K218" s="179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</row>
    <row r="219" spans="1:41" ht="11.25" customHeight="1">
      <c r="A219" s="52"/>
      <c r="B219" s="175"/>
      <c r="C219" s="175"/>
      <c r="D219" s="187"/>
      <c r="E219" s="177"/>
      <c r="F219" s="177"/>
      <c r="G219" s="178"/>
      <c r="H219" s="179"/>
      <c r="I219" s="179"/>
      <c r="J219" s="179"/>
      <c r="K219" s="179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</row>
    <row r="220" spans="1:41" ht="11.25" customHeight="1">
      <c r="A220" s="52"/>
      <c r="B220" s="175"/>
      <c r="C220" s="175"/>
      <c r="D220" s="187"/>
      <c r="E220" s="177"/>
      <c r="F220" s="177"/>
      <c r="G220" s="178"/>
      <c r="H220" s="179"/>
      <c r="I220" s="179"/>
      <c r="J220" s="179"/>
      <c r="K220" s="179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</row>
    <row r="221" spans="1:41" ht="11.25" customHeight="1">
      <c r="A221" s="52"/>
      <c r="B221" s="175"/>
      <c r="C221" s="175"/>
      <c r="D221" s="187"/>
      <c r="E221" s="177"/>
      <c r="F221" s="177"/>
      <c r="G221" s="178"/>
      <c r="H221" s="179"/>
      <c r="I221" s="179"/>
      <c r="J221" s="179"/>
      <c r="K221" s="179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</row>
    <row r="222" spans="1:41" ht="11.25" customHeight="1">
      <c r="A222" s="52"/>
      <c r="B222" s="175"/>
      <c r="C222" s="175"/>
      <c r="D222" s="187"/>
      <c r="E222" s="177"/>
      <c r="F222" s="177"/>
      <c r="G222" s="178"/>
      <c r="H222" s="179"/>
      <c r="I222" s="179"/>
      <c r="J222" s="179"/>
      <c r="K222" s="179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</row>
    <row r="223" spans="1:41" ht="11.25" customHeight="1">
      <c r="A223" s="52"/>
      <c r="B223" s="175"/>
      <c r="C223" s="175"/>
      <c r="D223" s="187"/>
      <c r="E223" s="177"/>
      <c r="F223" s="177"/>
      <c r="G223" s="178"/>
      <c r="H223" s="179"/>
      <c r="I223" s="179"/>
      <c r="J223" s="179"/>
      <c r="K223" s="179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</row>
    <row r="224" spans="1:41" ht="11.25" customHeight="1">
      <c r="A224" s="52"/>
      <c r="B224" s="175"/>
      <c r="C224" s="175"/>
      <c r="D224" s="187"/>
      <c r="E224" s="177"/>
      <c r="F224" s="177"/>
      <c r="G224" s="178"/>
      <c r="H224" s="179"/>
      <c r="I224" s="179"/>
      <c r="J224" s="179"/>
      <c r="K224" s="179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</row>
    <row r="225" spans="1:41" ht="11.25" customHeight="1">
      <c r="A225" s="52"/>
      <c r="B225" s="175"/>
      <c r="C225" s="175"/>
      <c r="D225" s="187"/>
      <c r="E225" s="177"/>
      <c r="F225" s="177"/>
      <c r="G225" s="178"/>
      <c r="H225" s="179"/>
      <c r="I225" s="179"/>
      <c r="J225" s="179"/>
      <c r="K225" s="179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</row>
    <row r="226" spans="1:41" ht="11.25" customHeight="1">
      <c r="A226" s="52"/>
      <c r="B226" s="175"/>
      <c r="C226" s="175"/>
      <c r="D226" s="187"/>
      <c r="E226" s="177"/>
      <c r="F226" s="177"/>
      <c r="G226" s="178"/>
      <c r="H226" s="179"/>
      <c r="I226" s="179"/>
      <c r="J226" s="179"/>
      <c r="K226" s="179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</row>
    <row r="227" spans="1:41" ht="11.25" customHeight="1">
      <c r="A227" s="52"/>
      <c r="B227" s="175"/>
      <c r="C227" s="175"/>
      <c r="D227" s="187"/>
      <c r="E227" s="177"/>
      <c r="F227" s="177"/>
      <c r="G227" s="178"/>
      <c r="H227" s="179"/>
      <c r="I227" s="179"/>
      <c r="J227" s="179"/>
      <c r="K227" s="179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</row>
    <row r="228" spans="1:41" ht="11.25" customHeight="1">
      <c r="A228" s="52"/>
      <c r="B228" s="175"/>
      <c r="C228" s="175"/>
      <c r="D228" s="187"/>
      <c r="E228" s="177"/>
      <c r="F228" s="177"/>
      <c r="G228" s="178"/>
      <c r="H228" s="179"/>
      <c r="I228" s="179"/>
      <c r="J228" s="179"/>
      <c r="K228" s="179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</row>
    <row r="229" spans="1:41" ht="11.25" customHeight="1">
      <c r="A229" s="52"/>
      <c r="B229" s="175"/>
      <c r="C229" s="175"/>
      <c r="D229" s="187"/>
      <c r="E229" s="177"/>
      <c r="F229" s="177"/>
      <c r="G229" s="178"/>
      <c r="H229" s="179"/>
      <c r="I229" s="179"/>
      <c r="J229" s="179"/>
      <c r="K229" s="179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</row>
    <row r="230" spans="1:41" ht="11.25" customHeight="1">
      <c r="A230" s="52"/>
      <c r="B230" s="175"/>
      <c r="C230" s="175"/>
      <c r="D230" s="187"/>
      <c r="E230" s="177"/>
      <c r="F230" s="177"/>
      <c r="G230" s="178"/>
      <c r="H230" s="179"/>
      <c r="I230" s="179"/>
      <c r="J230" s="179"/>
      <c r="K230" s="179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</row>
    <row r="231" spans="1:41" ht="11.25" customHeight="1">
      <c r="A231" s="52"/>
      <c r="B231" s="175"/>
      <c r="C231" s="175"/>
      <c r="D231" s="187"/>
      <c r="E231" s="177"/>
      <c r="F231" s="177"/>
      <c r="G231" s="178"/>
      <c r="H231" s="179"/>
      <c r="I231" s="179"/>
      <c r="J231" s="179"/>
      <c r="K231" s="179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</row>
    <row r="232" spans="1:41" ht="11.25" customHeight="1">
      <c r="A232" s="52"/>
      <c r="B232" s="175"/>
      <c r="C232" s="175"/>
      <c r="D232" s="187"/>
      <c r="E232" s="177"/>
      <c r="F232" s="177"/>
      <c r="G232" s="178"/>
      <c r="H232" s="179"/>
      <c r="I232" s="179"/>
      <c r="J232" s="179"/>
      <c r="K232" s="179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</row>
    <row r="233" spans="1:41" ht="11.25" customHeight="1">
      <c r="A233" s="52"/>
      <c r="B233" s="175"/>
      <c r="C233" s="175"/>
      <c r="D233" s="187"/>
      <c r="E233" s="177"/>
      <c r="F233" s="177"/>
      <c r="G233" s="178"/>
      <c r="H233" s="179"/>
      <c r="I233" s="179"/>
      <c r="J233" s="179"/>
      <c r="K233" s="179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</row>
    <row r="234" spans="1:41" ht="11.25" customHeight="1">
      <c r="A234" s="52"/>
      <c r="B234" s="175"/>
      <c r="C234" s="175"/>
      <c r="D234" s="187"/>
      <c r="E234" s="177"/>
      <c r="F234" s="177"/>
      <c r="G234" s="178"/>
      <c r="H234" s="179"/>
      <c r="I234" s="179"/>
      <c r="J234" s="179"/>
      <c r="K234" s="179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</row>
    <row r="235" spans="1:41" ht="11.25" customHeight="1">
      <c r="A235" s="52"/>
      <c r="B235" s="175"/>
      <c r="C235" s="175"/>
      <c r="D235" s="187"/>
      <c r="E235" s="177"/>
      <c r="F235" s="177"/>
      <c r="G235" s="178"/>
      <c r="H235" s="179"/>
      <c r="I235" s="179"/>
      <c r="J235" s="179"/>
      <c r="K235" s="179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</row>
    <row r="236" spans="1:41" ht="11.25" customHeight="1">
      <c r="A236" s="52"/>
      <c r="B236" s="175"/>
      <c r="C236" s="175"/>
      <c r="D236" s="187"/>
      <c r="E236" s="177"/>
      <c r="F236" s="177"/>
      <c r="G236" s="178"/>
      <c r="H236" s="179"/>
      <c r="I236" s="179"/>
      <c r="J236" s="179"/>
      <c r="K236" s="179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</row>
    <row r="237" spans="1:41" ht="11.25" customHeight="1">
      <c r="A237" s="52"/>
      <c r="B237" s="175"/>
      <c r="C237" s="175"/>
      <c r="D237" s="187"/>
      <c r="E237" s="177"/>
      <c r="F237" s="177"/>
      <c r="G237" s="178"/>
      <c r="H237" s="179"/>
      <c r="I237" s="179"/>
      <c r="J237" s="179"/>
      <c r="K237" s="179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</row>
    <row r="238" spans="1:41" ht="11.25" customHeight="1">
      <c r="A238" s="52"/>
      <c r="B238" s="175"/>
      <c r="C238" s="175"/>
      <c r="D238" s="187"/>
      <c r="E238" s="177"/>
      <c r="F238" s="177"/>
      <c r="G238" s="178"/>
      <c r="H238" s="179"/>
      <c r="I238" s="179"/>
      <c r="J238" s="179"/>
      <c r="K238" s="179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</row>
    <row r="239" spans="1:41" ht="11.25" customHeight="1">
      <c r="A239" s="52"/>
      <c r="B239" s="175"/>
      <c r="C239" s="175"/>
      <c r="D239" s="187"/>
      <c r="E239" s="177"/>
      <c r="F239" s="177"/>
      <c r="G239" s="178"/>
      <c r="H239" s="179"/>
      <c r="I239" s="179"/>
      <c r="J239" s="179"/>
      <c r="K239" s="179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</row>
    <row r="240" spans="1:41" ht="11.25" customHeight="1">
      <c r="A240" s="52"/>
      <c r="B240" s="175"/>
      <c r="C240" s="175"/>
      <c r="D240" s="187"/>
      <c r="E240" s="177"/>
      <c r="F240" s="177"/>
      <c r="G240" s="178"/>
      <c r="H240" s="179"/>
      <c r="I240" s="179"/>
      <c r="J240" s="179"/>
      <c r="K240" s="179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</row>
    <row r="241" spans="1:41" ht="11.25" customHeight="1">
      <c r="A241" s="52"/>
      <c r="B241" s="175"/>
      <c r="C241" s="175"/>
      <c r="D241" s="187"/>
      <c r="E241" s="177"/>
      <c r="F241" s="177"/>
      <c r="G241" s="178"/>
      <c r="H241" s="179"/>
      <c r="I241" s="179"/>
      <c r="J241" s="179"/>
      <c r="K241" s="179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</row>
    <row r="242" spans="1:41" ht="11.25" customHeight="1">
      <c r="A242" s="52"/>
      <c r="B242" s="175"/>
      <c r="C242" s="175"/>
      <c r="D242" s="187"/>
      <c r="E242" s="177"/>
      <c r="F242" s="177"/>
      <c r="G242" s="178"/>
      <c r="H242" s="179"/>
      <c r="I242" s="179"/>
      <c r="J242" s="179"/>
      <c r="K242" s="179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</row>
    <row r="243" spans="1:41" ht="11.25" customHeight="1">
      <c r="A243" s="52"/>
      <c r="B243" s="175"/>
      <c r="C243" s="175"/>
      <c r="D243" s="187"/>
      <c r="E243" s="177"/>
      <c r="F243" s="177"/>
      <c r="G243" s="178"/>
      <c r="H243" s="179"/>
      <c r="I243" s="179"/>
      <c r="J243" s="179"/>
      <c r="K243" s="179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</row>
    <row r="244" spans="1:41" ht="11.25" customHeight="1">
      <c r="A244" s="52"/>
      <c r="B244" s="175"/>
      <c r="C244" s="175"/>
      <c r="D244" s="187"/>
      <c r="E244" s="177"/>
      <c r="F244" s="177"/>
      <c r="G244" s="178"/>
      <c r="H244" s="179"/>
      <c r="I244" s="179"/>
      <c r="J244" s="179"/>
      <c r="K244" s="179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</row>
    <row r="245" spans="1:41" ht="11.25" customHeight="1">
      <c r="A245" s="52"/>
      <c r="B245" s="175"/>
      <c r="C245" s="175"/>
      <c r="D245" s="187"/>
      <c r="E245" s="177"/>
      <c r="F245" s="177"/>
      <c r="G245" s="178"/>
      <c r="H245" s="179"/>
      <c r="I245" s="179"/>
      <c r="J245" s="179"/>
      <c r="K245" s="179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</row>
    <row r="246" spans="1:41" ht="11.25" customHeight="1">
      <c r="A246" s="52"/>
      <c r="B246" s="175"/>
      <c r="C246" s="175"/>
      <c r="D246" s="187"/>
      <c r="E246" s="177"/>
      <c r="F246" s="177"/>
      <c r="G246" s="178"/>
      <c r="H246" s="179"/>
      <c r="I246" s="179"/>
      <c r="J246" s="179"/>
      <c r="K246" s="179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</row>
    <row r="247" spans="1:41" ht="11.25" customHeight="1">
      <c r="A247" s="52"/>
      <c r="B247" s="175"/>
      <c r="C247" s="175"/>
      <c r="D247" s="187"/>
      <c r="E247" s="177"/>
      <c r="F247" s="177"/>
      <c r="G247" s="178"/>
      <c r="H247" s="179"/>
      <c r="I247" s="179"/>
      <c r="J247" s="179"/>
      <c r="K247" s="179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</row>
    <row r="248" spans="1:41" ht="11.25" customHeight="1">
      <c r="A248" s="52"/>
      <c r="B248" s="175"/>
      <c r="C248" s="175"/>
      <c r="D248" s="187"/>
      <c r="E248" s="177"/>
      <c r="F248" s="177"/>
      <c r="G248" s="178"/>
      <c r="H248" s="179"/>
      <c r="I248" s="179"/>
      <c r="J248" s="179"/>
      <c r="K248" s="179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</row>
    <row r="249" spans="1:41" ht="11.25" customHeight="1">
      <c r="A249" s="52"/>
      <c r="B249" s="175"/>
      <c r="C249" s="175"/>
      <c r="D249" s="187"/>
      <c r="E249" s="177"/>
      <c r="F249" s="177"/>
      <c r="G249" s="178"/>
      <c r="H249" s="179"/>
      <c r="I249" s="179"/>
      <c r="J249" s="179"/>
      <c r="K249" s="179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</row>
    <row r="250" spans="1:41" ht="11.25" customHeight="1">
      <c r="A250" s="52"/>
      <c r="B250" s="175"/>
      <c r="C250" s="175"/>
      <c r="D250" s="187"/>
      <c r="E250" s="177"/>
      <c r="F250" s="177"/>
      <c r="G250" s="178"/>
      <c r="H250" s="179"/>
      <c r="I250" s="179"/>
      <c r="J250" s="179"/>
      <c r="K250" s="179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</row>
    <row r="251" spans="1:41" ht="11.25" customHeight="1">
      <c r="A251" s="52"/>
      <c r="B251" s="175"/>
      <c r="C251" s="175"/>
      <c r="D251" s="187"/>
      <c r="E251" s="177"/>
      <c r="F251" s="177"/>
      <c r="G251" s="178"/>
      <c r="H251" s="179"/>
      <c r="I251" s="179"/>
      <c r="J251" s="179"/>
      <c r="K251" s="179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</row>
    <row r="252" spans="1:41" ht="11.25" customHeight="1">
      <c r="A252" s="52"/>
      <c r="B252" s="175"/>
      <c r="C252" s="175"/>
      <c r="D252" s="187"/>
      <c r="E252" s="177"/>
      <c r="F252" s="177"/>
      <c r="G252" s="178"/>
      <c r="H252" s="179"/>
      <c r="I252" s="179"/>
      <c r="J252" s="179"/>
      <c r="K252" s="179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</row>
    <row r="253" spans="1:41" ht="11.25" customHeight="1">
      <c r="A253" s="52"/>
      <c r="B253" s="175"/>
      <c r="C253" s="175"/>
      <c r="D253" s="187"/>
      <c r="E253" s="177"/>
      <c r="F253" s="177"/>
      <c r="G253" s="178"/>
      <c r="H253" s="179"/>
      <c r="I253" s="179"/>
      <c r="J253" s="179"/>
      <c r="K253" s="179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</row>
    <row r="254" spans="1:41" ht="11.25" customHeight="1">
      <c r="A254" s="52"/>
      <c r="B254" s="175"/>
      <c r="C254" s="175"/>
      <c r="D254" s="187"/>
      <c r="E254" s="177"/>
      <c r="F254" s="177"/>
      <c r="G254" s="178"/>
      <c r="H254" s="179"/>
      <c r="I254" s="179"/>
      <c r="J254" s="179"/>
      <c r="K254" s="179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</row>
    <row r="255" spans="1:41" ht="11.25" customHeight="1">
      <c r="A255" s="52"/>
      <c r="B255" s="175"/>
      <c r="C255" s="175"/>
      <c r="D255" s="187"/>
      <c r="E255" s="177"/>
      <c r="F255" s="177"/>
      <c r="G255" s="178"/>
      <c r="H255" s="179"/>
      <c r="I255" s="179"/>
      <c r="J255" s="179"/>
      <c r="K255" s="179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</row>
    <row r="256" spans="1:41" ht="11.25" customHeight="1">
      <c r="A256" s="52"/>
      <c r="B256" s="175"/>
      <c r="C256" s="175"/>
      <c r="D256" s="187"/>
      <c r="E256" s="177"/>
      <c r="F256" s="177"/>
      <c r="G256" s="178"/>
      <c r="H256" s="179"/>
      <c r="I256" s="179"/>
      <c r="J256" s="179"/>
      <c r="K256" s="179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</row>
    <row r="257" spans="1:41" ht="11.25" customHeight="1">
      <c r="A257" s="52"/>
      <c r="B257" s="175"/>
      <c r="C257" s="175"/>
      <c r="D257" s="187"/>
      <c r="E257" s="177"/>
      <c r="F257" s="177"/>
      <c r="G257" s="178"/>
      <c r="H257" s="179"/>
      <c r="I257" s="179"/>
      <c r="J257" s="179"/>
      <c r="K257" s="179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</row>
    <row r="258" spans="1:41" ht="11.25" customHeight="1">
      <c r="A258" s="52"/>
      <c r="B258" s="175"/>
      <c r="C258" s="175"/>
      <c r="D258" s="187"/>
      <c r="E258" s="177"/>
      <c r="F258" s="177"/>
      <c r="G258" s="178"/>
      <c r="H258" s="179"/>
      <c r="I258" s="179"/>
      <c r="J258" s="179"/>
      <c r="K258" s="179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</row>
    <row r="259" spans="1:41" ht="11.25" customHeight="1">
      <c r="A259" s="52"/>
      <c r="B259" s="175"/>
      <c r="C259" s="175"/>
      <c r="D259" s="187"/>
      <c r="E259" s="177"/>
      <c r="F259" s="177"/>
      <c r="G259" s="178"/>
      <c r="H259" s="179"/>
      <c r="I259" s="179"/>
      <c r="J259" s="179"/>
      <c r="K259" s="179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</row>
    <row r="260" spans="1:41" ht="11.25" customHeight="1">
      <c r="A260" s="52"/>
      <c r="B260" s="175"/>
      <c r="C260" s="175"/>
      <c r="D260" s="187"/>
      <c r="E260" s="177"/>
      <c r="F260" s="177"/>
      <c r="G260" s="178"/>
      <c r="H260" s="179"/>
      <c r="I260" s="179"/>
      <c r="J260" s="179"/>
      <c r="K260" s="179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</row>
    <row r="261" spans="1:41" ht="11.25" customHeight="1">
      <c r="A261" s="52"/>
      <c r="B261" s="175"/>
      <c r="C261" s="175"/>
      <c r="D261" s="187"/>
      <c r="E261" s="177"/>
      <c r="F261" s="177"/>
      <c r="G261" s="178"/>
      <c r="H261" s="179"/>
      <c r="I261" s="179"/>
      <c r="J261" s="179"/>
      <c r="K261" s="179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</row>
    <row r="262" spans="1:41" ht="11.25" customHeight="1">
      <c r="A262" s="52"/>
      <c r="B262" s="175"/>
      <c r="C262" s="175"/>
      <c r="D262" s="187"/>
      <c r="E262" s="177"/>
      <c r="F262" s="177"/>
      <c r="G262" s="178"/>
      <c r="H262" s="179"/>
      <c r="I262" s="179"/>
      <c r="J262" s="179"/>
      <c r="K262" s="179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</row>
    <row r="263" spans="1:41" ht="11.25" customHeight="1">
      <c r="A263" s="52"/>
      <c r="B263" s="175"/>
      <c r="C263" s="175"/>
      <c r="D263" s="187"/>
      <c r="E263" s="177"/>
      <c r="F263" s="177"/>
      <c r="G263" s="178"/>
      <c r="H263" s="179"/>
      <c r="I263" s="179"/>
      <c r="J263" s="179"/>
      <c r="K263" s="179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</row>
    <row r="264" spans="1:41" ht="11.25" customHeight="1">
      <c r="A264" s="52"/>
      <c r="B264" s="175"/>
      <c r="C264" s="175"/>
      <c r="D264" s="187"/>
      <c r="E264" s="177"/>
      <c r="F264" s="177"/>
      <c r="G264" s="178"/>
      <c r="H264" s="179"/>
      <c r="I264" s="179"/>
      <c r="J264" s="179"/>
      <c r="K264" s="179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</row>
    <row r="265" spans="1:41" ht="11.25" customHeight="1">
      <c r="A265" s="52"/>
      <c r="B265" s="175"/>
      <c r="C265" s="175"/>
      <c r="D265" s="187"/>
      <c r="E265" s="177"/>
      <c r="F265" s="177"/>
      <c r="G265" s="178"/>
      <c r="H265" s="179"/>
      <c r="I265" s="179"/>
      <c r="J265" s="179"/>
      <c r="K265" s="179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</row>
    <row r="266" spans="1:41" ht="11.25" customHeight="1">
      <c r="A266" s="52"/>
      <c r="B266" s="175"/>
      <c r="C266" s="175"/>
      <c r="D266" s="187"/>
      <c r="E266" s="177"/>
      <c r="F266" s="177"/>
      <c r="G266" s="178"/>
      <c r="H266" s="179"/>
      <c r="I266" s="179"/>
      <c r="J266" s="179"/>
      <c r="K266" s="179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</row>
    <row r="267" spans="1:41" ht="11.25" customHeight="1">
      <c r="A267" s="52"/>
      <c r="B267" s="175"/>
      <c r="C267" s="175"/>
      <c r="D267" s="187"/>
      <c r="E267" s="177"/>
      <c r="F267" s="177"/>
      <c r="G267" s="178"/>
      <c r="H267" s="179"/>
      <c r="I267" s="179"/>
      <c r="J267" s="179"/>
      <c r="K267" s="179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</row>
    <row r="268" spans="1:41" ht="11.25" customHeight="1">
      <c r="A268" s="52"/>
      <c r="B268" s="175"/>
      <c r="C268" s="175"/>
      <c r="D268" s="187"/>
      <c r="E268" s="177"/>
      <c r="F268" s="177"/>
      <c r="G268" s="178"/>
      <c r="H268" s="179"/>
      <c r="I268" s="179"/>
      <c r="J268" s="179"/>
      <c r="K268" s="179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</row>
    <row r="269" spans="1:41" ht="11.25" customHeight="1">
      <c r="A269" s="52"/>
      <c r="B269" s="175"/>
      <c r="C269" s="175"/>
      <c r="D269" s="187"/>
      <c r="E269" s="177"/>
      <c r="F269" s="177"/>
      <c r="G269" s="178"/>
      <c r="H269" s="179"/>
      <c r="I269" s="179"/>
      <c r="J269" s="179"/>
      <c r="K269" s="179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</row>
    <row r="270" spans="1:41" ht="11.25" customHeight="1">
      <c r="A270" s="52"/>
      <c r="B270" s="175"/>
      <c r="C270" s="175"/>
      <c r="D270" s="187"/>
      <c r="E270" s="177"/>
      <c r="F270" s="177"/>
      <c r="G270" s="178"/>
      <c r="H270" s="179"/>
      <c r="I270" s="179"/>
      <c r="J270" s="179"/>
      <c r="K270" s="179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</row>
    <row r="271" spans="1:41" ht="11.25" customHeight="1">
      <c r="A271" s="52"/>
      <c r="B271" s="175"/>
      <c r="C271" s="175"/>
      <c r="D271" s="187"/>
      <c r="E271" s="177"/>
      <c r="F271" s="177"/>
      <c r="G271" s="178"/>
      <c r="H271" s="179"/>
      <c r="I271" s="179"/>
      <c r="J271" s="179"/>
      <c r="K271" s="179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</row>
    <row r="272" spans="1:41" ht="11.25" customHeight="1">
      <c r="A272" s="52"/>
      <c r="B272" s="175"/>
      <c r="C272" s="175"/>
      <c r="D272" s="187"/>
      <c r="E272" s="177"/>
      <c r="F272" s="177"/>
      <c r="G272" s="178"/>
      <c r="H272" s="179"/>
      <c r="I272" s="179"/>
      <c r="J272" s="179"/>
      <c r="K272" s="179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</row>
    <row r="273" spans="1:41" ht="11.25" customHeight="1">
      <c r="A273" s="52"/>
      <c r="B273" s="175"/>
      <c r="C273" s="175"/>
      <c r="D273" s="187"/>
      <c r="E273" s="177"/>
      <c r="F273" s="177"/>
      <c r="G273" s="178"/>
      <c r="H273" s="179"/>
      <c r="I273" s="179"/>
      <c r="J273" s="179"/>
      <c r="K273" s="179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</row>
    <row r="274" spans="1:41" ht="11.25" customHeight="1">
      <c r="A274" s="52"/>
      <c r="B274" s="175"/>
      <c r="C274" s="175"/>
      <c r="D274" s="187"/>
      <c r="E274" s="177"/>
      <c r="F274" s="177"/>
      <c r="G274" s="178"/>
      <c r="H274" s="179"/>
      <c r="I274" s="179"/>
      <c r="J274" s="179"/>
      <c r="K274" s="179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</row>
    <row r="275" spans="1:41" ht="11.25" customHeight="1">
      <c r="A275" s="52"/>
      <c r="B275" s="175"/>
      <c r="C275" s="175"/>
      <c r="D275" s="187"/>
      <c r="E275" s="177"/>
      <c r="F275" s="177"/>
      <c r="G275" s="178"/>
      <c r="H275" s="179"/>
      <c r="I275" s="179"/>
      <c r="J275" s="179"/>
      <c r="K275" s="179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</row>
    <row r="276" spans="1:41" ht="11.25" customHeight="1">
      <c r="A276" s="52"/>
      <c r="B276" s="175"/>
      <c r="C276" s="175"/>
      <c r="D276" s="187"/>
      <c r="E276" s="177"/>
      <c r="F276" s="177"/>
      <c r="G276" s="178"/>
      <c r="H276" s="179"/>
      <c r="I276" s="179"/>
      <c r="J276" s="179"/>
      <c r="K276" s="179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</row>
    <row r="277" spans="1:41" ht="11.25" customHeight="1">
      <c r="A277" s="52"/>
      <c r="B277" s="175"/>
      <c r="C277" s="175"/>
      <c r="D277" s="187"/>
      <c r="E277" s="177"/>
      <c r="F277" s="177"/>
      <c r="G277" s="178"/>
      <c r="H277" s="179"/>
      <c r="I277" s="179"/>
      <c r="J277" s="179"/>
      <c r="K277" s="179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</row>
    <row r="278" spans="1:41" ht="11.25" customHeight="1">
      <c r="A278" s="52"/>
      <c r="B278" s="175"/>
      <c r="C278" s="175"/>
      <c r="D278" s="187"/>
      <c r="E278" s="177"/>
      <c r="F278" s="177"/>
      <c r="G278" s="178"/>
      <c r="H278" s="179"/>
      <c r="I278" s="179"/>
      <c r="J278" s="179"/>
      <c r="K278" s="179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</row>
    <row r="279" spans="1:41" ht="11.25" customHeight="1">
      <c r="A279" s="52"/>
      <c r="B279" s="175"/>
      <c r="C279" s="175"/>
      <c r="D279" s="187"/>
      <c r="E279" s="177"/>
      <c r="F279" s="177"/>
      <c r="G279" s="178"/>
      <c r="H279" s="179"/>
      <c r="I279" s="179"/>
      <c r="J279" s="179"/>
      <c r="K279" s="179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</row>
    <row r="280" spans="1:41" ht="11.25" customHeight="1">
      <c r="A280" s="52"/>
      <c r="B280" s="175"/>
      <c r="C280" s="175"/>
      <c r="D280" s="187"/>
      <c r="E280" s="177"/>
      <c r="F280" s="177"/>
      <c r="G280" s="178"/>
      <c r="H280" s="179"/>
      <c r="I280" s="179"/>
      <c r="J280" s="179"/>
      <c r="K280" s="179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</row>
    <row r="281" spans="1:41" ht="11.25" customHeight="1">
      <c r="A281" s="52"/>
      <c r="B281" s="175"/>
      <c r="C281" s="175"/>
      <c r="D281" s="187"/>
      <c r="E281" s="177"/>
      <c r="F281" s="177"/>
      <c r="G281" s="178"/>
      <c r="H281" s="179"/>
      <c r="I281" s="179"/>
      <c r="J281" s="179"/>
      <c r="K281" s="179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</row>
    <row r="282" spans="1:41" ht="11.25" customHeight="1">
      <c r="A282" s="52"/>
      <c r="B282" s="175"/>
      <c r="C282" s="175"/>
      <c r="D282" s="187"/>
      <c r="E282" s="177"/>
      <c r="F282" s="177"/>
      <c r="G282" s="178"/>
      <c r="H282" s="179"/>
      <c r="I282" s="179"/>
      <c r="J282" s="179"/>
      <c r="K282" s="179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</row>
    <row r="283" spans="1:41" ht="11.25" customHeight="1">
      <c r="A283" s="52"/>
      <c r="B283" s="175"/>
      <c r="C283" s="175"/>
      <c r="D283" s="187"/>
      <c r="E283" s="177"/>
      <c r="F283" s="177"/>
      <c r="G283" s="178"/>
      <c r="H283" s="179"/>
      <c r="I283" s="179"/>
      <c r="J283" s="179"/>
      <c r="K283" s="179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</row>
    <row r="284" spans="1:41" ht="11.25" customHeight="1">
      <c r="A284" s="52"/>
      <c r="B284" s="175"/>
      <c r="C284" s="175"/>
      <c r="D284" s="187"/>
      <c r="E284" s="177"/>
      <c r="F284" s="177"/>
      <c r="G284" s="178"/>
      <c r="H284" s="179"/>
      <c r="I284" s="179"/>
      <c r="J284" s="179"/>
      <c r="K284" s="179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</row>
    <row r="285" spans="1:41" ht="11.25" customHeight="1">
      <c r="A285" s="52"/>
      <c r="B285" s="175"/>
      <c r="C285" s="175"/>
      <c r="D285" s="187"/>
      <c r="E285" s="177"/>
      <c r="F285" s="177"/>
      <c r="G285" s="178"/>
      <c r="H285" s="179"/>
      <c r="I285" s="179"/>
      <c r="J285" s="179"/>
      <c r="K285" s="179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</row>
    <row r="286" spans="1:41" ht="11.25" customHeight="1">
      <c r="A286" s="52"/>
      <c r="B286" s="175"/>
      <c r="C286" s="175"/>
      <c r="D286" s="187"/>
      <c r="E286" s="177"/>
      <c r="F286" s="177"/>
      <c r="G286" s="178"/>
      <c r="H286" s="179"/>
      <c r="I286" s="179"/>
      <c r="J286" s="179"/>
      <c r="K286" s="179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</row>
    <row r="287" spans="1:41" ht="11.25" customHeight="1">
      <c r="A287" s="52"/>
      <c r="B287" s="175"/>
      <c r="C287" s="175"/>
      <c r="D287" s="187"/>
      <c r="E287" s="177"/>
      <c r="F287" s="177"/>
      <c r="G287" s="178"/>
      <c r="H287" s="179"/>
      <c r="I287" s="179"/>
      <c r="J287" s="179"/>
      <c r="K287" s="179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</row>
    <row r="288" spans="1:41" ht="11.25" customHeight="1">
      <c r="A288" s="52"/>
      <c r="B288" s="175"/>
      <c r="C288" s="175"/>
      <c r="D288" s="187"/>
      <c r="E288" s="177"/>
      <c r="F288" s="177"/>
      <c r="G288" s="178"/>
      <c r="H288" s="179"/>
      <c r="I288" s="179"/>
      <c r="J288" s="179"/>
      <c r="K288" s="179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</row>
    <row r="289" spans="1:41" ht="11.25" customHeight="1">
      <c r="A289" s="52"/>
      <c r="B289" s="175"/>
      <c r="C289" s="175"/>
      <c r="D289" s="187"/>
      <c r="E289" s="177"/>
      <c r="F289" s="177"/>
      <c r="G289" s="178"/>
      <c r="H289" s="179"/>
      <c r="I289" s="179"/>
      <c r="J289" s="179"/>
      <c r="K289" s="179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</row>
    <row r="290" spans="1:41" ht="11.25" customHeight="1">
      <c r="A290" s="52"/>
      <c r="B290" s="175"/>
      <c r="C290" s="175"/>
      <c r="D290" s="187"/>
      <c r="E290" s="177"/>
      <c r="F290" s="177"/>
      <c r="G290" s="178"/>
      <c r="H290" s="179"/>
      <c r="I290" s="179"/>
      <c r="J290" s="179"/>
      <c r="K290" s="179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</row>
    <row r="291" spans="1:41" ht="11.25" customHeight="1">
      <c r="A291" s="52"/>
      <c r="B291" s="175"/>
      <c r="C291" s="175"/>
      <c r="D291" s="187"/>
      <c r="E291" s="177"/>
      <c r="F291" s="177"/>
      <c r="G291" s="178"/>
      <c r="H291" s="179"/>
      <c r="I291" s="179"/>
      <c r="J291" s="179"/>
      <c r="K291" s="179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</row>
    <row r="292" spans="1:41" ht="11.25" customHeight="1">
      <c r="A292" s="52"/>
      <c r="B292" s="175"/>
      <c r="C292" s="175"/>
      <c r="D292" s="187"/>
      <c r="E292" s="177"/>
      <c r="F292" s="177"/>
      <c r="G292" s="178"/>
      <c r="H292" s="179"/>
      <c r="I292" s="179"/>
      <c r="J292" s="179"/>
      <c r="K292" s="179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</row>
    <row r="293" spans="1:41" ht="11.25" customHeight="1">
      <c r="A293" s="52"/>
      <c r="B293" s="175"/>
      <c r="C293" s="175"/>
      <c r="D293" s="187"/>
      <c r="E293" s="177"/>
      <c r="F293" s="177"/>
      <c r="G293" s="178"/>
      <c r="H293" s="179"/>
      <c r="I293" s="179"/>
      <c r="J293" s="179"/>
      <c r="K293" s="179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</row>
    <row r="294" spans="1:41" ht="11.25" customHeight="1">
      <c r="A294" s="52"/>
      <c r="B294" s="175"/>
      <c r="C294" s="175"/>
      <c r="D294" s="187"/>
      <c r="E294" s="177"/>
      <c r="F294" s="177"/>
      <c r="G294" s="178"/>
      <c r="H294" s="179"/>
      <c r="I294" s="179"/>
      <c r="J294" s="179"/>
      <c r="K294" s="179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</row>
    <row r="295" spans="1:41" ht="11.25" customHeight="1">
      <c r="A295" s="52"/>
      <c r="B295" s="175"/>
      <c r="C295" s="175"/>
      <c r="D295" s="187"/>
      <c r="E295" s="177"/>
      <c r="F295" s="177"/>
      <c r="G295" s="178"/>
      <c r="H295" s="179"/>
      <c r="I295" s="179"/>
      <c r="J295" s="179"/>
      <c r="K295" s="179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</row>
    <row r="296" spans="1:41" ht="11.25" customHeight="1">
      <c r="A296" s="52"/>
      <c r="B296" s="175"/>
      <c r="C296" s="175"/>
      <c r="D296" s="187"/>
      <c r="E296" s="177"/>
      <c r="F296" s="177"/>
      <c r="G296" s="178"/>
      <c r="H296" s="179"/>
      <c r="I296" s="179"/>
      <c r="J296" s="179"/>
      <c r="K296" s="179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</row>
    <row r="297" spans="1:41" ht="11.25" customHeight="1">
      <c r="A297" s="52"/>
      <c r="B297" s="175"/>
      <c r="C297" s="175"/>
      <c r="D297" s="187"/>
      <c r="E297" s="177"/>
      <c r="F297" s="177"/>
      <c r="G297" s="178"/>
      <c r="H297" s="179"/>
      <c r="I297" s="179"/>
      <c r="J297" s="179"/>
      <c r="K297" s="179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</row>
    <row r="298" spans="1:41" ht="11.25" customHeight="1">
      <c r="A298" s="52"/>
      <c r="B298" s="175"/>
      <c r="C298" s="175"/>
      <c r="D298" s="187"/>
      <c r="E298" s="177"/>
      <c r="F298" s="177"/>
      <c r="G298" s="178"/>
      <c r="H298" s="179"/>
      <c r="I298" s="179"/>
      <c r="J298" s="179"/>
      <c r="K298" s="179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</row>
    <row r="299" spans="1:41" ht="11.25" customHeight="1">
      <c r="A299" s="52"/>
      <c r="B299" s="175"/>
      <c r="C299" s="175"/>
      <c r="D299" s="187"/>
      <c r="E299" s="177"/>
      <c r="F299" s="177"/>
      <c r="G299" s="178"/>
      <c r="H299" s="179"/>
      <c r="I299" s="179"/>
      <c r="J299" s="179"/>
      <c r="K299" s="179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</row>
    <row r="300" spans="1:41" ht="11.25" customHeight="1">
      <c r="A300" s="52"/>
      <c r="B300" s="175"/>
      <c r="C300" s="175"/>
      <c r="D300" s="187"/>
      <c r="E300" s="177"/>
      <c r="F300" s="177"/>
      <c r="G300" s="178"/>
      <c r="H300" s="179"/>
      <c r="I300" s="179"/>
      <c r="J300" s="179"/>
      <c r="K300" s="179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</row>
    <row r="301" spans="1:41" ht="11.25" customHeight="1">
      <c r="A301" s="52"/>
      <c r="B301" s="175"/>
      <c r="C301" s="175"/>
      <c r="D301" s="187"/>
      <c r="E301" s="177"/>
      <c r="F301" s="177"/>
      <c r="G301" s="178"/>
      <c r="H301" s="179"/>
      <c r="I301" s="179"/>
      <c r="J301" s="179"/>
      <c r="K301" s="179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</row>
    <row r="302" spans="1:41" ht="11.25" customHeight="1">
      <c r="A302" s="52"/>
      <c r="B302" s="175"/>
      <c r="C302" s="175"/>
      <c r="D302" s="187"/>
      <c r="E302" s="177"/>
      <c r="F302" s="177"/>
      <c r="G302" s="178"/>
      <c r="H302" s="179"/>
      <c r="I302" s="179"/>
      <c r="J302" s="179"/>
      <c r="K302" s="179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</row>
    <row r="303" spans="1:41" ht="11.25" customHeight="1">
      <c r="A303" s="52"/>
      <c r="B303" s="175"/>
      <c r="C303" s="175"/>
      <c r="D303" s="187"/>
      <c r="E303" s="177"/>
      <c r="F303" s="177"/>
      <c r="G303" s="178"/>
      <c r="H303" s="179"/>
      <c r="I303" s="179"/>
      <c r="J303" s="179"/>
      <c r="K303" s="179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</row>
    <row r="304" spans="1:41" ht="11.25" customHeight="1">
      <c r="A304" s="52"/>
      <c r="B304" s="175"/>
      <c r="C304" s="175"/>
      <c r="D304" s="187"/>
      <c r="E304" s="177"/>
      <c r="F304" s="177"/>
      <c r="G304" s="178"/>
      <c r="H304" s="179"/>
      <c r="I304" s="179"/>
      <c r="J304" s="179"/>
      <c r="K304" s="179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</row>
    <row r="305" spans="1:41" ht="11.25" customHeight="1">
      <c r="A305" s="52"/>
      <c r="B305" s="175"/>
      <c r="C305" s="175"/>
      <c r="D305" s="187"/>
      <c r="E305" s="177"/>
      <c r="F305" s="177"/>
      <c r="G305" s="178"/>
      <c r="H305" s="179"/>
      <c r="I305" s="179"/>
      <c r="J305" s="179"/>
      <c r="K305" s="179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</row>
    <row r="306" spans="1:41" ht="11.25" customHeight="1">
      <c r="A306" s="52"/>
      <c r="B306" s="175"/>
      <c r="C306" s="175"/>
      <c r="D306" s="187"/>
      <c r="E306" s="177"/>
      <c r="F306" s="177"/>
      <c r="G306" s="178"/>
      <c r="H306" s="179"/>
      <c r="I306" s="179"/>
      <c r="J306" s="179"/>
      <c r="K306" s="179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</row>
    <row r="307" spans="1:41" ht="11.25" customHeight="1">
      <c r="A307" s="52"/>
      <c r="B307" s="175"/>
      <c r="C307" s="175"/>
      <c r="D307" s="187"/>
      <c r="E307" s="177"/>
      <c r="F307" s="177"/>
      <c r="G307" s="178"/>
      <c r="H307" s="179"/>
      <c r="I307" s="179"/>
      <c r="J307" s="179"/>
      <c r="K307" s="179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</row>
    <row r="308" spans="1:41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</row>
    <row r="309" spans="1:41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</row>
    <row r="310" spans="1:41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</row>
    <row r="311" spans="1:41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</row>
    <row r="312" spans="1:41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</row>
    <row r="313" spans="1:41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</row>
    <row r="314" spans="1:41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</row>
    <row r="315" spans="1:41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</row>
    <row r="316" spans="1:41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</row>
    <row r="317" spans="1:41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</row>
    <row r="318" spans="1:41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</row>
    <row r="319" spans="1:41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</row>
    <row r="320" spans="1:41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</row>
    <row r="321" spans="1:41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</row>
    <row r="322" spans="1:41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</row>
    <row r="323" spans="1:41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</row>
    <row r="324" spans="1:41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</row>
    <row r="325" spans="1:41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</row>
    <row r="326" spans="1:41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</row>
    <row r="327" spans="1:41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</row>
    <row r="328" spans="1:41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</row>
    <row r="329" spans="1:41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</row>
    <row r="330" spans="1:41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</row>
    <row r="331" spans="1:41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</row>
    <row r="332" spans="1:41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</row>
    <row r="333" spans="1:41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</row>
    <row r="334" spans="1:41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</row>
    <row r="335" spans="1:41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</row>
    <row r="336" spans="1:41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</row>
    <row r="337" spans="1:41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</row>
    <row r="338" spans="1:41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</row>
    <row r="339" spans="1:41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</row>
    <row r="340" spans="1:41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</row>
    <row r="341" spans="1:41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</row>
    <row r="342" spans="1:41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</row>
    <row r="343" spans="1:41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</row>
    <row r="344" spans="1:41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</row>
    <row r="345" spans="1:41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</row>
    <row r="346" spans="1:41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</row>
    <row r="347" spans="1:41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</row>
    <row r="348" spans="1:41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</row>
    <row r="349" spans="1:41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</row>
    <row r="350" spans="1:41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</row>
    <row r="351" spans="1:41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</row>
    <row r="352" spans="1:41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</row>
    <row r="353" spans="1:41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</row>
    <row r="354" spans="1:41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</row>
    <row r="355" spans="1:41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</row>
    <row r="356" spans="1:41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</row>
    <row r="357" spans="1:41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</row>
    <row r="358" spans="1:41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</row>
    <row r="359" spans="1:41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</row>
    <row r="360" spans="1:41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</row>
    <row r="361" spans="1:41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</row>
    <row r="362" spans="1:41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</row>
    <row r="363" spans="1:41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</row>
    <row r="364" spans="1:41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</row>
    <row r="365" spans="1:41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</row>
    <row r="366" spans="1:41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</row>
    <row r="367" spans="1:41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</row>
    <row r="368" spans="1:41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</row>
    <row r="369" spans="1:41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</row>
    <row r="370" spans="1:41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</row>
    <row r="371" spans="1:41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</row>
    <row r="372" spans="1:41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</row>
    <row r="373" spans="1:41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</row>
    <row r="374" spans="1:41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</row>
    <row r="375" spans="1:41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</row>
    <row r="376" spans="1:41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</row>
    <row r="377" spans="1:41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</row>
    <row r="378" spans="1:41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</row>
    <row r="379" spans="1:41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</row>
    <row r="380" spans="1:41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</row>
    <row r="381" spans="1:41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</row>
    <row r="382" spans="1:41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</row>
    <row r="383" spans="1:41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</row>
    <row r="384" spans="1:41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</row>
    <row r="385" spans="1:41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</row>
    <row r="386" spans="1:41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</row>
    <row r="387" spans="1:41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</row>
    <row r="388" spans="1:41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</row>
    <row r="389" spans="1:41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</row>
    <row r="390" spans="1:41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</row>
    <row r="391" spans="1:41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</row>
    <row r="392" spans="1:41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</row>
    <row r="393" spans="1:41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</row>
    <row r="394" spans="1:41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</row>
    <row r="395" spans="1:41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</row>
    <row r="396" spans="1:41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</row>
    <row r="397" spans="1:41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</row>
    <row r="398" spans="1:41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</row>
    <row r="399" spans="1:41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</row>
    <row r="400" spans="1:41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</row>
    <row r="401" spans="1:41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</row>
    <row r="402" spans="1:41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</row>
    <row r="403" spans="1:41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</row>
    <row r="404" spans="1:41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</row>
    <row r="405" spans="1:41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</row>
    <row r="406" spans="1:41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</row>
    <row r="407" spans="1:41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</row>
    <row r="408" spans="1:41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</row>
    <row r="409" spans="1:41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</row>
    <row r="410" spans="1:41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</row>
    <row r="411" spans="1:41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</row>
    <row r="412" spans="1:41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</row>
    <row r="413" spans="1:41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</row>
    <row r="414" spans="1:41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</row>
    <row r="415" spans="1:41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</row>
    <row r="416" spans="1:41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</row>
    <row r="417" spans="1:41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</row>
    <row r="418" spans="1:41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</row>
    <row r="419" spans="1:41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</row>
    <row r="420" spans="1:41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</row>
    <row r="421" spans="1:41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</row>
    <row r="422" spans="1:41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</row>
    <row r="423" spans="1:41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</row>
    <row r="424" spans="1:41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</row>
    <row r="425" spans="1:41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</row>
    <row r="426" spans="1:41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</row>
    <row r="427" spans="1:41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</row>
    <row r="428" spans="1:41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</row>
    <row r="429" spans="1:41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</row>
    <row r="430" spans="1:41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</row>
    <row r="431" spans="1:41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</row>
    <row r="432" spans="1:41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</row>
    <row r="433" spans="1:41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</row>
    <row r="434" spans="1:41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</row>
    <row r="435" spans="1:41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</row>
    <row r="436" spans="1:41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</row>
    <row r="437" spans="1:41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</row>
    <row r="438" spans="1:41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</row>
    <row r="439" spans="1:41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</row>
    <row r="440" spans="1:41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</row>
    <row r="441" spans="1:41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</row>
    <row r="442" spans="1:41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</row>
    <row r="443" spans="1:41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</row>
    <row r="444" spans="1:41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</row>
    <row r="445" spans="1:41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</row>
    <row r="446" spans="1:41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</row>
    <row r="447" spans="1:41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</row>
    <row r="448" spans="1:41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</row>
    <row r="449" spans="1:41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</row>
    <row r="450" spans="1:41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</row>
    <row r="451" spans="1:41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</row>
    <row r="452" spans="1:41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</row>
    <row r="453" spans="1:41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</row>
    <row r="454" spans="1:41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</row>
    <row r="455" spans="1:41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</row>
    <row r="456" spans="1:41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</row>
    <row r="457" spans="1:41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</row>
    <row r="458" spans="1:41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</row>
    <row r="459" spans="1:41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</row>
    <row r="460" spans="1:41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</row>
    <row r="461" spans="1:41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</row>
    <row r="462" spans="1:41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</row>
    <row r="463" spans="1:41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</row>
    <row r="464" spans="1:41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</row>
    <row r="465" spans="1:41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</row>
    <row r="466" spans="1:41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</row>
    <row r="467" spans="1:41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</row>
    <row r="468" spans="1:41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</row>
    <row r="469" spans="1:41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</row>
    <row r="470" spans="1:41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</row>
    <row r="471" spans="1:41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</row>
    <row r="472" spans="1:41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</row>
    <row r="473" spans="1:41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</row>
    <row r="474" spans="1:41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</row>
    <row r="475" spans="1:41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</row>
    <row r="476" spans="1:41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</row>
    <row r="477" spans="1:41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</row>
    <row r="478" spans="1:41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</row>
    <row r="479" spans="1:41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</row>
    <row r="480" spans="1:41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</row>
    <row r="481" spans="1:41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</row>
    <row r="482" spans="1:41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</row>
    <row r="483" spans="1:41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</row>
    <row r="484" spans="1:41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</row>
    <row r="485" spans="1:41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</row>
    <row r="486" spans="1:41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</row>
    <row r="487" spans="1:41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</row>
    <row r="488" spans="1:41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</row>
    <row r="489" spans="1:41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</row>
    <row r="490" spans="1:41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</row>
    <row r="491" spans="1:41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</row>
    <row r="492" spans="1:41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</row>
    <row r="493" spans="1:41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</row>
    <row r="494" spans="1:41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</row>
    <row r="495" spans="1:41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</row>
    <row r="496" spans="1:41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</row>
    <row r="497" spans="1:41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</row>
    <row r="498" spans="1:41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</row>
    <row r="499" spans="1:41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</row>
    <row r="500" spans="1:41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</row>
    <row r="501" spans="1:41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</row>
    <row r="502" spans="1:41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</row>
    <row r="503" spans="1:41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</row>
    <row r="504" spans="1:41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</row>
    <row r="505" spans="1:41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</row>
    <row r="506" spans="1:41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</row>
    <row r="507" spans="1:41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</row>
    <row r="508" spans="1:41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</row>
    <row r="509" spans="1:41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</row>
    <row r="510" spans="1:41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</row>
    <row r="511" spans="1:41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</row>
    <row r="512" spans="1:41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</row>
    <row r="513" spans="1:41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</row>
    <row r="514" spans="1:41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</row>
    <row r="515" spans="1:41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</row>
    <row r="516" spans="1:41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</row>
    <row r="517" spans="1:41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</row>
    <row r="518" spans="1:41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</row>
    <row r="519" spans="1:41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</row>
    <row r="520" spans="1:41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</row>
    <row r="521" spans="1:41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</row>
    <row r="522" spans="1:41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</row>
    <row r="523" spans="1:41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</row>
    <row r="524" spans="1:41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</row>
    <row r="525" spans="1:41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</row>
    <row r="526" spans="1:41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</row>
    <row r="527" spans="1:41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</row>
    <row r="528" spans="1:41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</row>
    <row r="529" spans="1:41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</row>
    <row r="530" spans="1:41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</row>
    <row r="531" spans="1:41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</row>
    <row r="532" spans="1:41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</row>
    <row r="533" spans="1:41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</row>
    <row r="534" spans="1:41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</row>
    <row r="535" spans="1:41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</row>
    <row r="536" spans="1:41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</row>
    <row r="537" spans="1:41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</row>
    <row r="538" spans="1:41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</row>
    <row r="539" spans="1:41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</row>
    <row r="540" spans="1:41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</row>
    <row r="541" spans="1:41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</row>
    <row r="542" spans="1:41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</row>
    <row r="543" spans="1:41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</row>
    <row r="544" spans="1:41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</row>
    <row r="545" spans="1:41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</row>
    <row r="546" spans="1:41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</row>
    <row r="547" spans="1:41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</row>
    <row r="548" spans="1:41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</row>
    <row r="549" spans="1:41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</row>
    <row r="550" spans="1:41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</row>
    <row r="551" spans="1:41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</row>
    <row r="552" spans="1:41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</row>
    <row r="553" spans="1:41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</row>
    <row r="554" spans="1:41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</row>
    <row r="555" spans="1:41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</row>
    <row r="556" spans="1:41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</row>
    <row r="557" spans="1:41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</row>
    <row r="558" spans="1:41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</row>
    <row r="559" spans="1:41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</row>
    <row r="560" spans="1:41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</row>
    <row r="561" spans="1:41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</row>
    <row r="562" spans="1:41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</row>
    <row r="563" spans="1:41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</row>
    <row r="564" spans="1:41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</row>
    <row r="565" spans="1:41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</row>
    <row r="566" spans="1:41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</row>
    <row r="567" spans="1:41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</row>
    <row r="568" spans="1:41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</row>
    <row r="569" spans="1:41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</row>
    <row r="570" spans="1:41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</row>
    <row r="571" spans="1:41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</row>
    <row r="572" spans="1:41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</row>
    <row r="573" spans="1:41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</row>
    <row r="574" spans="1:41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</row>
    <row r="575" spans="1:41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</row>
    <row r="576" spans="1:41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</row>
    <row r="577" spans="1:41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</row>
    <row r="578" spans="1:41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</row>
    <row r="579" spans="1:41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</row>
    <row r="580" spans="1:41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</row>
    <row r="581" spans="1:41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</row>
    <row r="582" spans="1:41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</row>
    <row r="583" spans="1:41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</row>
    <row r="584" spans="1:41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</row>
    <row r="585" spans="1:41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</row>
    <row r="586" spans="1:41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</row>
    <row r="587" spans="1:41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</row>
    <row r="588" spans="1:41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</row>
    <row r="589" spans="1:41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</row>
    <row r="590" spans="1:41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</row>
    <row r="591" spans="1:41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</row>
    <row r="592" spans="1:41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</row>
    <row r="593" spans="1:41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</row>
    <row r="594" spans="1:41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</row>
    <row r="595" spans="1:41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</row>
    <row r="596" spans="1:41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</row>
    <row r="597" spans="1:41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</row>
    <row r="598" spans="1:41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</row>
    <row r="599" spans="1:41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</row>
    <row r="600" spans="1:41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</row>
    <row r="601" spans="1:41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</row>
    <row r="602" spans="1:41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</row>
    <row r="603" spans="1:41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</row>
    <row r="604" spans="1:41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</row>
    <row r="605" spans="1:41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</row>
    <row r="606" spans="1:41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</row>
    <row r="607" spans="1:41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</row>
    <row r="608" spans="1:41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</row>
    <row r="609" spans="1:41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</row>
    <row r="610" spans="1:41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</row>
    <row r="611" spans="1:41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</row>
    <row r="612" spans="1:41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</row>
    <row r="613" spans="1:41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</row>
    <row r="614" spans="1:41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</row>
    <row r="615" spans="1:41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</row>
    <row r="616" spans="1:41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</row>
    <row r="617" spans="1:41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</row>
    <row r="618" spans="1:41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</row>
    <row r="619" spans="1:41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</row>
    <row r="620" spans="1:41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</row>
    <row r="621" spans="1:41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</row>
    <row r="622" spans="1:41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</row>
    <row r="623" spans="1:41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</row>
    <row r="624" spans="1:41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</row>
    <row r="625" spans="1:41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</row>
    <row r="626" spans="1:41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</row>
    <row r="627" spans="1:41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</row>
    <row r="628" spans="1:41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</row>
    <row r="629" spans="1:41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</row>
    <row r="630" spans="1:41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</row>
    <row r="631" spans="1:41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</row>
    <row r="632" spans="1:41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</row>
    <row r="633" spans="1:41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</row>
    <row r="634" spans="1:41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</row>
    <row r="635" spans="1:41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</row>
    <row r="636" spans="1:41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</row>
    <row r="637" spans="1:41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</row>
    <row r="638" spans="1:41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</row>
    <row r="639" spans="1:41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</row>
    <row r="640" spans="1:41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</row>
    <row r="641" spans="1:41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</row>
    <row r="642" spans="1:41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</row>
    <row r="643" spans="1:41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</row>
    <row r="644" spans="1:41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</row>
    <row r="645" spans="1:41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</row>
    <row r="646" spans="1:41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</row>
    <row r="647" spans="1:41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</row>
    <row r="648" spans="1:41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</row>
    <row r="649" spans="1:41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</row>
    <row r="650" spans="1:41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</row>
    <row r="651" spans="1:41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</row>
    <row r="652" spans="1:41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</row>
    <row r="653" spans="1:41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</row>
    <row r="654" spans="1:41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</row>
    <row r="655" spans="1:41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</row>
    <row r="656" spans="1:41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</row>
    <row r="657" spans="1:41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</row>
    <row r="658" spans="1:41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</row>
    <row r="659" spans="1:41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</row>
    <row r="660" spans="1:41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</row>
    <row r="661" spans="1:41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</row>
    <row r="662" spans="1:41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</row>
    <row r="663" spans="1:41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</row>
    <row r="664" spans="1:41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</row>
    <row r="665" spans="1:41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</row>
    <row r="666" spans="1:41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</row>
    <row r="667" spans="1:41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</row>
    <row r="668" spans="1:41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</row>
    <row r="669" spans="1:41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</row>
    <row r="670" spans="1:41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</row>
    <row r="671" spans="1:41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</row>
    <row r="672" spans="1:41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</row>
    <row r="673" spans="1:41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</row>
    <row r="674" spans="1:41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</row>
    <row r="675" spans="1:41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</row>
    <row r="676" spans="1:41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</row>
    <row r="677" spans="1:41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</row>
    <row r="678" spans="1:41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</row>
    <row r="679" spans="1:41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</row>
    <row r="680" spans="1:41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</row>
    <row r="681" spans="1:41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</row>
    <row r="682" spans="1:41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</row>
    <row r="683" spans="1:41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</row>
    <row r="684" spans="1:41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</row>
    <row r="685" spans="1:41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</row>
    <row r="686" spans="1:41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</row>
    <row r="687" spans="1:41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</row>
    <row r="688" spans="1:41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</row>
    <row r="689" spans="1:41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</row>
    <row r="690" spans="1:41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</row>
    <row r="691" spans="1:41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</row>
    <row r="692" spans="1:41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</row>
    <row r="693" spans="1:41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</row>
    <row r="694" spans="1:41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</row>
    <row r="695" spans="1:41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</row>
    <row r="696" spans="1:41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</row>
    <row r="697" spans="1:41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</row>
    <row r="698" spans="1:41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</row>
    <row r="699" spans="1:41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</row>
    <row r="700" spans="1:41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</row>
    <row r="701" spans="1:41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</row>
    <row r="702" spans="1:41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</row>
    <row r="703" spans="1:41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</row>
    <row r="704" spans="1:41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</row>
    <row r="705" spans="1:41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</row>
    <row r="706" spans="1:41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</row>
    <row r="707" spans="1:41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</row>
    <row r="708" spans="1:41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</row>
    <row r="709" spans="1:41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</row>
    <row r="710" spans="1:41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</row>
    <row r="711" spans="1:41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</row>
    <row r="712" spans="1:41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</row>
    <row r="713" spans="1:41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</row>
    <row r="714" spans="1:41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</row>
    <row r="715" spans="1:41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</row>
    <row r="716" spans="1:41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</row>
    <row r="717" spans="1:41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</row>
    <row r="718" spans="1:41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</row>
    <row r="719" spans="1:41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</row>
    <row r="720" spans="1:41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</row>
    <row r="721" spans="1:41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</row>
    <row r="722" spans="1:41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</row>
    <row r="723" spans="1:41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</row>
    <row r="724" spans="1:41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</row>
    <row r="725" spans="1:41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</row>
    <row r="726" spans="1:41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</row>
    <row r="727" spans="1:41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</row>
    <row r="728" spans="1:41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</row>
    <row r="729" spans="1:41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</row>
    <row r="730" spans="1:41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</row>
    <row r="731" spans="1:41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</row>
    <row r="732" spans="1:41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</row>
    <row r="733" spans="1:41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</row>
    <row r="734" spans="1:41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</row>
    <row r="735" spans="1:41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</row>
    <row r="736" spans="1:41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</row>
    <row r="737" spans="1:41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</row>
    <row r="738" spans="1:41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</row>
    <row r="739" spans="1:41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</row>
    <row r="740" spans="1:41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</row>
    <row r="741" spans="1:41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</row>
    <row r="742" spans="1:41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</row>
    <row r="743" spans="1:41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</row>
    <row r="744" spans="1:41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</row>
    <row r="745" spans="1:41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</row>
    <row r="746" spans="1:41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</row>
    <row r="747" spans="1:41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</row>
    <row r="748" spans="1:41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</row>
    <row r="749" spans="1:41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</row>
    <row r="750" spans="1:41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</row>
    <row r="751" spans="1:41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</row>
    <row r="752" spans="1:41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</row>
    <row r="753" spans="1:41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</row>
    <row r="754" spans="1:41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</row>
    <row r="755" spans="1:41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</row>
    <row r="756" spans="1:41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</row>
    <row r="757" spans="1:41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</row>
    <row r="758" spans="1:41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</row>
    <row r="759" spans="1:41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</row>
    <row r="760" spans="1:41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</row>
    <row r="761" spans="1:41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</row>
    <row r="762" spans="1:41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</row>
    <row r="763" spans="1:41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</row>
    <row r="764" spans="1:41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</row>
    <row r="765" spans="1:41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</row>
    <row r="766" spans="1:41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</row>
    <row r="767" spans="1:41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</row>
    <row r="768" spans="1:41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</row>
    <row r="769" spans="1:41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</row>
    <row r="770" spans="1:41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</row>
    <row r="771" spans="1:41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</row>
    <row r="772" spans="1:41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</row>
    <row r="773" spans="1:41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</row>
    <row r="774" spans="1:41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</row>
    <row r="775" spans="1:41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</row>
    <row r="776" spans="1:41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</row>
    <row r="777" spans="1:41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</row>
    <row r="778" spans="1:41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</row>
    <row r="779" spans="1:41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</row>
    <row r="780" spans="1:41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</row>
    <row r="781" spans="1:41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</row>
    <row r="782" spans="1:41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</row>
    <row r="783" spans="1:41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</row>
    <row r="784" spans="1:41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</row>
    <row r="785" spans="1:41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</row>
    <row r="786" spans="1:41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</row>
    <row r="787" spans="1:41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</row>
    <row r="788" spans="1:41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</row>
    <row r="789" spans="1:41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</row>
    <row r="790" spans="1:41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</row>
    <row r="791" spans="1:41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</row>
    <row r="792" spans="1:41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</row>
    <row r="793" spans="1:41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</row>
    <row r="794" spans="1:41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</row>
    <row r="795" spans="1:41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</row>
    <row r="796" spans="1:41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</row>
    <row r="797" spans="1:41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</row>
    <row r="798" spans="1:41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</row>
    <row r="799" spans="1:41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</row>
    <row r="800" spans="1:41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</row>
    <row r="801" spans="1:41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</row>
    <row r="802" spans="1:41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</row>
    <row r="803" spans="1:41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</row>
    <row r="804" spans="1:41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</row>
    <row r="805" spans="1:41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</row>
    <row r="806" spans="1:41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</row>
    <row r="807" spans="1:41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</row>
    <row r="808" spans="1:41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</row>
    <row r="809" spans="1:41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</row>
    <row r="810" spans="1:41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</row>
    <row r="811" spans="1:41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</row>
    <row r="812" spans="1:41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</row>
    <row r="813" spans="1:41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</row>
    <row r="814" spans="1:41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</row>
    <row r="815" spans="1:41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</row>
    <row r="816" spans="1:41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</row>
    <row r="817" spans="1:41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</row>
    <row r="818" spans="1:41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</row>
    <row r="819" spans="1:41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</row>
    <row r="820" spans="1:41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</row>
    <row r="821" spans="1:41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</row>
    <row r="822" spans="1:41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</row>
    <row r="823" spans="1:41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</row>
    <row r="824" spans="1:41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</row>
    <row r="825" spans="1:41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</row>
    <row r="826" spans="1:41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</row>
    <row r="827" spans="1:41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</row>
    <row r="828" spans="1:41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</row>
    <row r="829" spans="1:41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</row>
    <row r="830" spans="1:41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</row>
    <row r="831" spans="1:41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</row>
    <row r="832" spans="1:41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</row>
    <row r="833" spans="1:41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</row>
    <row r="834" spans="1:41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</row>
    <row r="835" spans="1:41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</row>
    <row r="836" spans="1:41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</row>
    <row r="837" spans="1:41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</row>
    <row r="838" spans="1:41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</row>
    <row r="839" spans="1:41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</row>
    <row r="840" spans="1:41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</row>
    <row r="841" spans="1:41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</row>
    <row r="842" spans="1:41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</row>
    <row r="843" spans="1:41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</row>
    <row r="844" spans="1:41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</row>
    <row r="845" spans="1:41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</row>
    <row r="846" spans="1:41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</row>
    <row r="847" spans="1:41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</row>
    <row r="848" spans="1:41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</row>
    <row r="849" spans="1:41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</row>
    <row r="850" spans="1:41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</row>
    <row r="851" spans="1:41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</row>
    <row r="852" spans="1:41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</row>
    <row r="853" spans="1:41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</row>
    <row r="854" spans="1:41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</row>
    <row r="855" spans="1:41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</row>
    <row r="856" spans="1:41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</row>
    <row r="857" spans="1:41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</row>
    <row r="858" spans="1:41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</row>
    <row r="859" spans="1:41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</row>
    <row r="860" spans="1:41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</row>
    <row r="861" spans="1:41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</row>
    <row r="862" spans="1:41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</row>
    <row r="863" spans="1:41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</row>
    <row r="864" spans="1:41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</row>
    <row r="865" spans="1:41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</row>
    <row r="866" spans="1:41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</row>
    <row r="867" spans="1:41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</row>
    <row r="868" spans="1:41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</row>
    <row r="869" spans="1:41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</row>
    <row r="870" spans="1:41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</row>
    <row r="871" spans="1:41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</row>
    <row r="872" spans="1:41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</row>
    <row r="873" spans="1:41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</row>
    <row r="874" spans="1:41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</row>
    <row r="875" spans="1:41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</row>
    <row r="876" spans="1:41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</row>
    <row r="877" spans="1:41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</row>
    <row r="878" spans="1:41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</row>
    <row r="879" spans="1:41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</row>
    <row r="880" spans="1:41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</row>
    <row r="881" spans="1:41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</row>
    <row r="882" spans="1:41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</row>
    <row r="883" spans="1:41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</row>
    <row r="884" spans="1:41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</row>
    <row r="885" spans="1:41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</row>
    <row r="886" spans="1:41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</row>
    <row r="887" spans="1:41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</row>
    <row r="888" spans="1:41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</row>
    <row r="889" spans="1:41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</row>
    <row r="890" spans="1:41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</row>
    <row r="891" spans="1:41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</row>
    <row r="892" spans="1:41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</row>
    <row r="893" spans="1:41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</row>
    <row r="894" spans="1:41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</row>
    <row r="895" spans="1:41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</row>
    <row r="896" spans="1:41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</row>
    <row r="897" spans="1:41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</row>
    <row r="898" spans="1:41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</row>
    <row r="899" spans="1:41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</row>
    <row r="900" spans="1:41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</row>
    <row r="901" spans="1:41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</row>
    <row r="902" spans="1:41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</row>
    <row r="903" spans="1:41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</row>
    <row r="904" spans="1:41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</row>
    <row r="905" spans="1:41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</row>
    <row r="906" spans="1:41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</row>
    <row r="907" spans="1:41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</row>
    <row r="908" spans="1:41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</row>
    <row r="909" spans="1:41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</row>
    <row r="910" spans="1:41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</row>
    <row r="911" spans="1:41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</row>
    <row r="912" spans="1:41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</row>
    <row r="913" spans="1:41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</row>
    <row r="914" spans="1:41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</row>
    <row r="915" spans="1:41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</row>
    <row r="916" spans="1:41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</row>
    <row r="917" spans="1:41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</row>
    <row r="918" spans="1:41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</row>
    <row r="919" spans="1:41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</row>
    <row r="920" spans="1:41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</row>
    <row r="921" spans="1:41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</row>
    <row r="922" spans="1:41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</row>
    <row r="923" spans="1:41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</row>
    <row r="924" spans="1:41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</row>
    <row r="925" spans="1:41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</row>
    <row r="926" spans="1:41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</row>
    <row r="927" spans="1:41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</row>
    <row r="928" spans="1:41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</row>
    <row r="929" spans="1:41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</row>
    <row r="930" spans="1:41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</row>
    <row r="931" spans="1:41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</row>
    <row r="932" spans="1:41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</row>
    <row r="933" spans="1:41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</row>
    <row r="934" spans="1:41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</row>
    <row r="935" spans="1:41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</row>
    <row r="936" spans="1:41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</row>
    <row r="937" spans="1:41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</row>
    <row r="938" spans="1:41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</row>
    <row r="939" spans="1:41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</row>
    <row r="940" spans="1:41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</row>
    <row r="941" spans="1:41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</row>
    <row r="942" spans="1:41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</row>
    <row r="943" spans="1:41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</row>
    <row r="944" spans="1:41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</row>
    <row r="945" spans="1:41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</row>
    <row r="946" spans="1:41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</row>
    <row r="947" spans="1:41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</row>
    <row r="948" spans="1:41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</row>
    <row r="949" spans="1:41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</row>
    <row r="950" spans="1:41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</row>
    <row r="951" spans="1:41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</row>
    <row r="952" spans="1:41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</row>
    <row r="953" spans="1:41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</row>
    <row r="954" spans="1:41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</row>
    <row r="955" spans="1:41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</row>
    <row r="956" spans="1:41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</row>
    <row r="957" spans="1:41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</row>
    <row r="958" spans="1:41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</row>
    <row r="959" spans="1:41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</row>
    <row r="960" spans="1:41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</row>
    <row r="961" spans="1:41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</row>
    <row r="962" spans="1:41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</row>
    <row r="963" spans="1:41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</row>
    <row r="964" spans="1:41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</row>
    <row r="965" spans="1:41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</row>
    <row r="966" spans="1:41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</row>
    <row r="967" spans="1:41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</row>
    <row r="968" spans="1:41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</row>
    <row r="969" spans="1:41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</row>
    <row r="970" spans="1:41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</row>
    <row r="971" spans="1:41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</row>
    <row r="972" spans="1:41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</row>
    <row r="973" spans="1:41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</row>
    <row r="974" spans="1:41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</row>
    <row r="975" spans="1:41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</row>
    <row r="976" spans="1:41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</row>
    <row r="977" spans="1:41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</row>
    <row r="978" spans="1:41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</row>
    <row r="979" spans="1:41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</row>
    <row r="980" spans="1:41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</row>
    <row r="981" spans="1:41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</row>
    <row r="982" spans="1:41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</row>
    <row r="983" spans="1:41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</row>
    <row r="984" spans="1:41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</row>
    <row r="985" spans="1:41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</row>
    <row r="986" spans="1:41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</row>
    <row r="987" spans="1:41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</row>
    <row r="988" spans="1:41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</row>
    <row r="989" spans="1:41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</row>
    <row r="990" spans="1:41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</row>
    <row r="991" spans="1:41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</row>
    <row r="992" spans="1:41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</row>
    <row r="993" spans="1:41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</row>
    <row r="994" spans="1:41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</row>
    <row r="995" spans="1:41" ht="15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</row>
    <row r="996" spans="1:41" ht="15.7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</row>
    <row r="997" spans="1:41" ht="15.7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</row>
    <row r="998" spans="1:41" ht="15.7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</row>
    <row r="999" spans="1:41" ht="15.7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</row>
    <row r="1000" spans="1:41" ht="15.7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8"/>
    </row>
  </sheetData>
  <mergeCells count="119">
    <mergeCell ref="G9:G12"/>
    <mergeCell ref="B13:B16"/>
    <mergeCell ref="C13:C16"/>
    <mergeCell ref="D13:D16"/>
    <mergeCell ref="E13:E16"/>
    <mergeCell ref="F13:F15"/>
    <mergeCell ref="G13:G15"/>
    <mergeCell ref="K13:K16"/>
    <mergeCell ref="B17:B19"/>
    <mergeCell ref="C17:C19"/>
    <mergeCell ref="D17:D19"/>
    <mergeCell ref="E17:E19"/>
    <mergeCell ref="F17:F19"/>
    <mergeCell ref="G17:G19"/>
    <mergeCell ref="K17:K19"/>
    <mergeCell ref="G5:G6"/>
    <mergeCell ref="K5:K6"/>
    <mergeCell ref="K7:K8"/>
    <mergeCell ref="K9:K12"/>
    <mergeCell ref="B1:D3"/>
    <mergeCell ref="E1:K1"/>
    <mergeCell ref="E2:K2"/>
    <mergeCell ref="E3:K3"/>
    <mergeCell ref="B5:B6"/>
    <mergeCell ref="C5:C6"/>
    <mergeCell ref="D5:D6"/>
    <mergeCell ref="E5:E6"/>
    <mergeCell ref="F5:F6"/>
    <mergeCell ref="C7:C8"/>
    <mergeCell ref="D7:D8"/>
    <mergeCell ref="E7:E8"/>
    <mergeCell ref="F7:F8"/>
    <mergeCell ref="G7:G8"/>
    <mergeCell ref="B7:B8"/>
    <mergeCell ref="B9:B12"/>
    <mergeCell ref="C9:C12"/>
    <mergeCell ref="D9:D12"/>
    <mergeCell ref="E9:E12"/>
    <mergeCell ref="F9:F12"/>
    <mergeCell ref="G92:G93"/>
    <mergeCell ref="K92:K93"/>
    <mergeCell ref="B107:M107"/>
    <mergeCell ref="D82:D84"/>
    <mergeCell ref="E82:E84"/>
    <mergeCell ref="B87:K87"/>
    <mergeCell ref="B88:K88"/>
    <mergeCell ref="B92:B93"/>
    <mergeCell ref="C92:C93"/>
    <mergeCell ref="D92:D93"/>
    <mergeCell ref="E92:E93"/>
    <mergeCell ref="F92:F93"/>
    <mergeCell ref="B96:K96"/>
    <mergeCell ref="F82:F84"/>
    <mergeCell ref="G82:G84"/>
    <mergeCell ref="B59:K59"/>
    <mergeCell ref="B60:J60"/>
    <mergeCell ref="B72:K72"/>
    <mergeCell ref="B73:J73"/>
    <mergeCell ref="B79:K79"/>
    <mergeCell ref="B82:B84"/>
    <mergeCell ref="C82:C84"/>
    <mergeCell ref="F52:F53"/>
    <mergeCell ref="G52:G53"/>
    <mergeCell ref="B46:B55"/>
    <mergeCell ref="C46:C55"/>
    <mergeCell ref="D46:D55"/>
    <mergeCell ref="E46:E54"/>
    <mergeCell ref="F46:F51"/>
    <mergeCell ref="G46:G51"/>
    <mergeCell ref="K46:K55"/>
    <mergeCell ref="G42:G45"/>
    <mergeCell ref="K42:K45"/>
    <mergeCell ref="D39:D41"/>
    <mergeCell ref="E39:E41"/>
    <mergeCell ref="B42:B45"/>
    <mergeCell ref="C42:C45"/>
    <mergeCell ref="D42:D45"/>
    <mergeCell ref="E42:E45"/>
    <mergeCell ref="F42:F45"/>
    <mergeCell ref="F39:F41"/>
    <mergeCell ref="G39:G41"/>
    <mergeCell ref="B37:B38"/>
    <mergeCell ref="C37:C38"/>
    <mergeCell ref="D37:D38"/>
    <mergeCell ref="E37:E38"/>
    <mergeCell ref="K37:K38"/>
    <mergeCell ref="B39:B41"/>
    <mergeCell ref="C39:C41"/>
    <mergeCell ref="K39:K41"/>
    <mergeCell ref="B30:B33"/>
    <mergeCell ref="C30:C33"/>
    <mergeCell ref="D30:D33"/>
    <mergeCell ref="E30:E33"/>
    <mergeCell ref="F30:F33"/>
    <mergeCell ref="G30:G33"/>
    <mergeCell ref="K30:K33"/>
    <mergeCell ref="Q38:R38"/>
    <mergeCell ref="U38:V38"/>
    <mergeCell ref="B34:B36"/>
    <mergeCell ref="C34:C36"/>
    <mergeCell ref="D34:D36"/>
    <mergeCell ref="E34:E36"/>
    <mergeCell ref="F34:F36"/>
    <mergeCell ref="G34:G36"/>
    <mergeCell ref="K34:K36"/>
    <mergeCell ref="B22:B25"/>
    <mergeCell ref="C22:C25"/>
    <mergeCell ref="D22:D25"/>
    <mergeCell ref="E22:E25"/>
    <mergeCell ref="F22:F24"/>
    <mergeCell ref="G22:G24"/>
    <mergeCell ref="K22:K25"/>
    <mergeCell ref="B26:B29"/>
    <mergeCell ref="C26:C29"/>
    <mergeCell ref="D26:D29"/>
    <mergeCell ref="E26:E29"/>
    <mergeCell ref="F26:F29"/>
    <mergeCell ref="G26:G29"/>
    <mergeCell ref="K26:K29"/>
  </mergeCells>
  <printOptions horizontalCentered="1"/>
  <pageMargins left="0.19685039370078741" right="0.19685039370078741" top="0.47244094488188981" bottom="7.874015748031496E-2" header="0" footer="0"/>
  <pageSetup orientation="landscape"/>
  <headerFooter>
    <oddHeader>&amp;C&amp;A</oddHeader>
    <oddFooter>&amp;CPágina &amp;P</oddFooter>
  </headerFooter>
  <colBreaks count="1" manualBreakCount="1">
    <brk id="11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5B8B7"/>
  </sheetPr>
  <dimension ref="A2:AD1000"/>
  <sheetViews>
    <sheetView showGridLines="0" workbookViewId="0">
      <pane xSplit="17" ySplit="5" topLeftCell="R6" activePane="bottomRight" state="frozen"/>
      <selection pane="topRight" activeCell="R1" sqref="R1"/>
      <selection pane="bottomLeft" activeCell="A6" sqref="A6"/>
      <selection pane="bottomRight" activeCell="R6" sqref="R6"/>
    </sheetView>
  </sheetViews>
  <sheetFormatPr baseColWidth="10" defaultColWidth="14.42578125" defaultRowHeight="15" customHeight="1"/>
  <cols>
    <col min="1" max="1" width="3.7109375" customWidth="1"/>
    <col min="2" max="2" width="17.42578125" customWidth="1"/>
    <col min="3" max="3" width="16" customWidth="1"/>
    <col min="4" max="4" width="35.85546875" customWidth="1"/>
    <col min="6" max="6" width="17.42578125" customWidth="1"/>
    <col min="7" max="7" width="16" customWidth="1"/>
    <col min="8" max="8" width="16.140625" customWidth="1"/>
    <col min="9" max="9" width="16" customWidth="1"/>
    <col min="10" max="10" width="13.140625" customWidth="1"/>
    <col min="11" max="14" width="3.7109375" customWidth="1"/>
    <col min="15" max="17" width="3.42578125" customWidth="1"/>
    <col min="18" max="30" width="9.140625" customWidth="1"/>
  </cols>
  <sheetData>
    <row r="2" spans="1:30" ht="11.25" customHeight="1">
      <c r="A2" s="52"/>
      <c r="B2" s="52"/>
      <c r="C2" s="52"/>
      <c r="D2" s="212" t="s">
        <v>0</v>
      </c>
      <c r="E2" s="211"/>
      <c r="F2" s="211"/>
      <c r="G2" s="211"/>
      <c r="H2" s="211"/>
      <c r="I2" s="211"/>
      <c r="J2" s="211"/>
      <c r="K2" s="52"/>
      <c r="L2" s="52"/>
      <c r="M2" s="52"/>
      <c r="N2" s="52"/>
      <c r="O2" s="52"/>
      <c r="P2" s="52"/>
      <c r="Q2" s="52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1:30" ht="22.5" customHeight="1">
      <c r="A3" s="52"/>
      <c r="B3" s="52"/>
      <c r="C3" s="52"/>
      <c r="D3" s="212" t="s">
        <v>1</v>
      </c>
      <c r="E3" s="211"/>
      <c r="F3" s="211"/>
      <c r="G3" s="211"/>
      <c r="H3" s="211"/>
      <c r="I3" s="211"/>
      <c r="J3" s="211"/>
      <c r="K3" s="52"/>
      <c r="L3" s="52"/>
      <c r="M3" s="52"/>
      <c r="N3" s="52"/>
      <c r="O3" s="52"/>
      <c r="P3" s="52"/>
      <c r="Q3" s="52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30" ht="24" customHeight="1">
      <c r="A4" s="52"/>
      <c r="B4" s="52"/>
      <c r="C4" s="52"/>
      <c r="D4" s="213" t="s">
        <v>2</v>
      </c>
      <c r="E4" s="214"/>
      <c r="F4" s="214"/>
      <c r="G4" s="214"/>
      <c r="H4" s="214"/>
      <c r="I4" s="214"/>
      <c r="J4" s="214"/>
      <c r="K4" s="52"/>
      <c r="L4" s="52"/>
      <c r="M4" s="52"/>
      <c r="N4" s="52"/>
      <c r="O4" s="52"/>
      <c r="P4" s="52"/>
      <c r="Q4" s="52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1:30" ht="42" customHeight="1">
      <c r="A5" s="52"/>
      <c r="B5" s="5" t="s">
        <v>3</v>
      </c>
      <c r="C5" s="6" t="s">
        <v>4</v>
      </c>
      <c r="D5" s="5" t="s">
        <v>5</v>
      </c>
      <c r="E5" s="5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52"/>
      <c r="L5" s="52"/>
      <c r="M5" s="52"/>
      <c r="N5" s="52"/>
      <c r="O5" s="52"/>
      <c r="P5" s="52"/>
      <c r="Q5" s="52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 ht="50.25" customHeight="1">
      <c r="A6" s="54"/>
      <c r="B6" s="8" t="s">
        <v>12</v>
      </c>
      <c r="C6" s="9" t="s">
        <v>13</v>
      </c>
      <c r="D6" s="10" t="s">
        <v>14</v>
      </c>
      <c r="E6" s="11" t="s">
        <v>15</v>
      </c>
      <c r="F6" s="12" t="s">
        <v>16</v>
      </c>
      <c r="G6" s="13">
        <v>400000000</v>
      </c>
      <c r="H6" s="14">
        <v>135432762</v>
      </c>
      <c r="I6" s="14">
        <f t="shared" ref="I6:I23" si="0">+G6-H6</f>
        <v>264567238</v>
      </c>
      <c r="J6" s="15">
        <f t="shared" ref="J6:J11" si="1">+H6/G6</f>
        <v>0.33858190500000002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ht="43.5" customHeight="1">
      <c r="A7" s="54"/>
      <c r="B7" s="8" t="s">
        <v>17</v>
      </c>
      <c r="C7" s="9" t="s">
        <v>13</v>
      </c>
      <c r="D7" s="10" t="s">
        <v>18</v>
      </c>
      <c r="E7" s="11" t="s">
        <v>15</v>
      </c>
      <c r="F7" s="12" t="s">
        <v>16</v>
      </c>
      <c r="G7" s="13">
        <v>700000000</v>
      </c>
      <c r="H7" s="14">
        <v>545335007</v>
      </c>
      <c r="I7" s="14">
        <f t="shared" si="0"/>
        <v>154664993</v>
      </c>
      <c r="J7" s="15">
        <f t="shared" si="1"/>
        <v>0.77905000999999996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</row>
    <row r="8" spans="1:30" ht="54.75" customHeight="1">
      <c r="A8" s="54"/>
      <c r="B8" s="18" t="s">
        <v>19</v>
      </c>
      <c r="C8" s="10" t="s">
        <v>20</v>
      </c>
      <c r="D8" s="10" t="s">
        <v>21</v>
      </c>
      <c r="E8" s="11" t="s">
        <v>15</v>
      </c>
      <c r="F8" s="19" t="s">
        <v>16</v>
      </c>
      <c r="G8" s="20">
        <v>500000000</v>
      </c>
      <c r="H8" s="14">
        <v>345360774</v>
      </c>
      <c r="I8" s="14">
        <f t="shared" si="0"/>
        <v>154639226</v>
      </c>
      <c r="J8" s="15">
        <f t="shared" si="1"/>
        <v>0.69072154799999996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</row>
    <row r="9" spans="1:30" ht="51.75" customHeight="1">
      <c r="A9" s="54"/>
      <c r="B9" s="8" t="s">
        <v>22</v>
      </c>
      <c r="C9" s="9" t="s">
        <v>13</v>
      </c>
      <c r="D9" s="10" t="s">
        <v>23</v>
      </c>
      <c r="E9" s="11" t="s">
        <v>15</v>
      </c>
      <c r="F9" s="19" t="s">
        <v>16</v>
      </c>
      <c r="G9" s="22">
        <v>2522000000</v>
      </c>
      <c r="H9" s="14">
        <v>834186511</v>
      </c>
      <c r="I9" s="14">
        <f t="shared" si="0"/>
        <v>1687813489</v>
      </c>
      <c r="J9" s="15">
        <f t="shared" si="1"/>
        <v>0.33076388223632036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1:30" ht="46.5" customHeight="1">
      <c r="A10" s="53"/>
      <c r="B10" s="8" t="s">
        <v>24</v>
      </c>
      <c r="C10" s="9" t="s">
        <v>13</v>
      </c>
      <c r="D10" s="10" t="s">
        <v>25</v>
      </c>
      <c r="E10" s="11" t="s">
        <v>15</v>
      </c>
      <c r="F10" s="19" t="s">
        <v>16</v>
      </c>
      <c r="G10" s="22">
        <v>1400000000</v>
      </c>
      <c r="H10" s="23">
        <v>748111589</v>
      </c>
      <c r="I10" s="14">
        <f t="shared" si="0"/>
        <v>651888411</v>
      </c>
      <c r="J10" s="15">
        <f t="shared" si="1"/>
        <v>0.53436542071428572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1:30" ht="48" customHeight="1">
      <c r="A11" s="53"/>
      <c r="B11" s="18" t="s">
        <v>26</v>
      </c>
      <c r="C11" s="10" t="s">
        <v>27</v>
      </c>
      <c r="D11" s="10" t="s">
        <v>28</v>
      </c>
      <c r="E11" s="11" t="s">
        <v>15</v>
      </c>
      <c r="F11" s="19" t="s">
        <v>16</v>
      </c>
      <c r="G11" s="24">
        <v>746762000</v>
      </c>
      <c r="H11" s="25">
        <v>462415710</v>
      </c>
      <c r="I11" s="14">
        <f t="shared" si="0"/>
        <v>284346290</v>
      </c>
      <c r="J11" s="15">
        <f t="shared" si="1"/>
        <v>0.61922769235713659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1:30" ht="54" customHeight="1">
      <c r="A12" s="53"/>
      <c r="B12" s="8" t="s">
        <v>29</v>
      </c>
      <c r="C12" s="9" t="s">
        <v>13</v>
      </c>
      <c r="D12" s="10" t="s">
        <v>30</v>
      </c>
      <c r="E12" s="11" t="s">
        <v>15</v>
      </c>
      <c r="F12" s="19" t="s">
        <v>16</v>
      </c>
      <c r="G12" s="24">
        <v>57200000</v>
      </c>
      <c r="H12" s="26">
        <v>0</v>
      </c>
      <c r="I12" s="14">
        <f t="shared" si="0"/>
        <v>57200000</v>
      </c>
      <c r="J12" s="15">
        <v>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1:30" ht="56.25" customHeight="1">
      <c r="A13" s="53"/>
      <c r="B13" s="8" t="s">
        <v>31</v>
      </c>
      <c r="C13" s="9" t="s">
        <v>13</v>
      </c>
      <c r="D13" s="10" t="s">
        <v>32</v>
      </c>
      <c r="E13" s="11" t="s">
        <v>15</v>
      </c>
      <c r="F13" s="19" t="s">
        <v>16</v>
      </c>
      <c r="G13" s="22">
        <v>1000000000</v>
      </c>
      <c r="H13" s="23">
        <v>323455507</v>
      </c>
      <c r="I13" s="14">
        <f t="shared" si="0"/>
        <v>676544493</v>
      </c>
      <c r="J13" s="15">
        <f t="shared" ref="J13:J16" si="2">+H13/G13</f>
        <v>0.32345550699999998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1:30" ht="51.75" customHeight="1">
      <c r="A14" s="54"/>
      <c r="B14" s="8" t="s">
        <v>33</v>
      </c>
      <c r="C14" s="27" t="s">
        <v>34</v>
      </c>
      <c r="D14" s="10" t="s">
        <v>35</v>
      </c>
      <c r="E14" s="11" t="s">
        <v>15</v>
      </c>
      <c r="F14" s="19" t="s">
        <v>16</v>
      </c>
      <c r="G14" s="20">
        <v>1000000000</v>
      </c>
      <c r="H14" s="23">
        <v>927692280</v>
      </c>
      <c r="I14" s="14">
        <f t="shared" si="0"/>
        <v>72307720</v>
      </c>
      <c r="J14" s="15">
        <f t="shared" si="2"/>
        <v>0.92769228000000004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</row>
    <row r="15" spans="1:30" ht="44.25" customHeight="1">
      <c r="A15" s="54"/>
      <c r="B15" s="8" t="s">
        <v>36</v>
      </c>
      <c r="C15" s="9" t="s">
        <v>13</v>
      </c>
      <c r="D15" s="10" t="s">
        <v>37</v>
      </c>
      <c r="E15" s="11" t="s">
        <v>15</v>
      </c>
      <c r="F15" s="12" t="s">
        <v>16</v>
      </c>
      <c r="G15" s="24">
        <v>1000000000</v>
      </c>
      <c r="H15" s="26">
        <v>848268595</v>
      </c>
      <c r="I15" s="14">
        <f t="shared" si="0"/>
        <v>151731405</v>
      </c>
      <c r="J15" s="15">
        <f t="shared" si="2"/>
        <v>0.84826859499999996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</row>
    <row r="16" spans="1:30" ht="40.5" customHeight="1">
      <c r="A16" s="54"/>
      <c r="B16" s="8" t="s">
        <v>38</v>
      </c>
      <c r="C16" s="9" t="s">
        <v>13</v>
      </c>
      <c r="D16" s="10" t="s">
        <v>39</v>
      </c>
      <c r="E16" s="11" t="s">
        <v>15</v>
      </c>
      <c r="F16" s="19" t="s">
        <v>16</v>
      </c>
      <c r="G16" s="22">
        <v>250523560</v>
      </c>
      <c r="H16" s="23">
        <v>160423184</v>
      </c>
      <c r="I16" s="14">
        <f t="shared" si="0"/>
        <v>90100376</v>
      </c>
      <c r="J16" s="15">
        <f t="shared" si="2"/>
        <v>0.64035168588535141</v>
      </c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1:30" ht="44.25" customHeight="1">
      <c r="A17" s="54"/>
      <c r="B17" s="8" t="s">
        <v>40</v>
      </c>
      <c r="C17" s="9" t="s">
        <v>20</v>
      </c>
      <c r="D17" s="10" t="s">
        <v>41</v>
      </c>
      <c r="E17" s="11" t="s">
        <v>15</v>
      </c>
      <c r="F17" s="19" t="s">
        <v>16</v>
      </c>
      <c r="G17" s="20">
        <v>1400000000</v>
      </c>
      <c r="H17" s="23">
        <v>1345435621</v>
      </c>
      <c r="I17" s="14">
        <f t="shared" si="0"/>
        <v>54564379</v>
      </c>
      <c r="J17" s="15">
        <v>0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8" spans="1:30" ht="46.5" customHeight="1">
      <c r="A18" s="54"/>
      <c r="B18" s="8" t="s">
        <v>42</v>
      </c>
      <c r="C18" s="27" t="s">
        <v>43</v>
      </c>
      <c r="D18" s="10" t="s">
        <v>44</v>
      </c>
      <c r="E18" s="11" t="s">
        <v>15</v>
      </c>
      <c r="F18" s="19" t="s">
        <v>16</v>
      </c>
      <c r="G18" s="22">
        <v>500000000</v>
      </c>
      <c r="H18" s="23">
        <v>237261770</v>
      </c>
      <c r="I18" s="14">
        <f t="shared" si="0"/>
        <v>262738230</v>
      </c>
      <c r="J18" s="15">
        <f t="shared" ref="J18:J21" si="3">+H18/G18</f>
        <v>0.47452354000000002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</row>
    <row r="19" spans="1:30" ht="49.5" customHeight="1">
      <c r="A19" s="54"/>
      <c r="B19" s="8" t="s">
        <v>45</v>
      </c>
      <c r="C19" s="27" t="s">
        <v>46</v>
      </c>
      <c r="D19" s="10" t="s">
        <v>47</v>
      </c>
      <c r="E19" s="11" t="s">
        <v>15</v>
      </c>
      <c r="F19" s="19" t="s">
        <v>16</v>
      </c>
      <c r="G19" s="20">
        <v>3500000000</v>
      </c>
      <c r="H19" s="23">
        <v>2535459243</v>
      </c>
      <c r="I19" s="14">
        <f t="shared" si="0"/>
        <v>964540757</v>
      </c>
      <c r="J19" s="15">
        <f t="shared" si="3"/>
        <v>0.72441692657142853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</row>
    <row r="20" spans="1:30" ht="42.75" customHeight="1">
      <c r="A20" s="53"/>
      <c r="B20" s="29" t="s">
        <v>50</v>
      </c>
      <c r="C20" s="27" t="s">
        <v>51</v>
      </c>
      <c r="D20" s="10" t="s">
        <v>52</v>
      </c>
      <c r="E20" s="11" t="s">
        <v>15</v>
      </c>
      <c r="F20" s="19" t="s">
        <v>16</v>
      </c>
      <c r="G20" s="30">
        <v>857041886</v>
      </c>
      <c r="H20" s="23">
        <v>456156539</v>
      </c>
      <c r="I20" s="14">
        <f t="shared" si="0"/>
        <v>400885347</v>
      </c>
      <c r="J20" s="15">
        <f t="shared" si="3"/>
        <v>0.53224532715545714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1:30" ht="50.25" customHeight="1">
      <c r="A21" s="54"/>
      <c r="B21" s="8" t="s">
        <v>53</v>
      </c>
      <c r="C21" s="9" t="s">
        <v>20</v>
      </c>
      <c r="D21" s="10" t="s">
        <v>54</v>
      </c>
      <c r="E21" s="11" t="s">
        <v>15</v>
      </c>
      <c r="F21" s="19" t="s">
        <v>16</v>
      </c>
      <c r="G21" s="13">
        <v>120000000</v>
      </c>
      <c r="H21" s="26">
        <v>39898415</v>
      </c>
      <c r="I21" s="14">
        <f t="shared" si="0"/>
        <v>80101585</v>
      </c>
      <c r="J21" s="15">
        <f t="shared" si="3"/>
        <v>0.33248679166666667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</row>
    <row r="22" spans="1:30" ht="60" customHeight="1">
      <c r="A22" s="54"/>
      <c r="B22" s="8" t="s">
        <v>58</v>
      </c>
      <c r="C22" s="9" t="s">
        <v>59</v>
      </c>
      <c r="D22" s="10" t="s">
        <v>60</v>
      </c>
      <c r="E22" s="11" t="s">
        <v>15</v>
      </c>
      <c r="F22" s="19" t="s">
        <v>16</v>
      </c>
      <c r="G22" s="13">
        <v>471938823</v>
      </c>
      <c r="H22" s="31">
        <v>470042082</v>
      </c>
      <c r="I22" s="14">
        <f t="shared" si="0"/>
        <v>1896741</v>
      </c>
      <c r="J22" s="15">
        <v>0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0" ht="48" customHeight="1">
      <c r="A23" s="54"/>
      <c r="B23" s="32" t="s">
        <v>63</v>
      </c>
      <c r="C23" s="9" t="s">
        <v>13</v>
      </c>
      <c r="D23" s="10" t="s">
        <v>64</v>
      </c>
      <c r="E23" s="11" t="s">
        <v>15</v>
      </c>
      <c r="F23" s="19" t="s">
        <v>16</v>
      </c>
      <c r="G23" s="35">
        <v>203000000</v>
      </c>
      <c r="H23" s="36">
        <v>0</v>
      </c>
      <c r="I23" s="14">
        <f t="shared" si="0"/>
        <v>203000000</v>
      </c>
      <c r="J23" s="15">
        <v>0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</row>
    <row r="24" spans="1:30" ht="15.75" customHeight="1">
      <c r="A24" s="54"/>
      <c r="B24" s="215" t="s">
        <v>65</v>
      </c>
      <c r="C24" s="216"/>
      <c r="D24" s="216"/>
      <c r="E24" s="216"/>
      <c r="F24" s="217"/>
      <c r="G24" s="37">
        <f t="shared" ref="G24:I24" si="4">SUM(G6:G23)</f>
        <v>16628466269</v>
      </c>
      <c r="H24" s="37">
        <f t="shared" si="4"/>
        <v>10414935589</v>
      </c>
      <c r="I24" s="37">
        <f t="shared" si="4"/>
        <v>6213530680</v>
      </c>
      <c r="J24" s="38">
        <f t="shared" ref="J24:J28" si="5">+H24/G24</f>
        <v>0.62633170254651105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</row>
    <row r="25" spans="1:30" ht="46.5" customHeight="1">
      <c r="A25" s="54"/>
      <c r="B25" s="18" t="s">
        <v>50</v>
      </c>
      <c r="C25" s="27" t="s">
        <v>51</v>
      </c>
      <c r="D25" s="10" t="s">
        <v>52</v>
      </c>
      <c r="E25" s="18" t="s">
        <v>15</v>
      </c>
      <c r="F25" s="12" t="s">
        <v>66</v>
      </c>
      <c r="G25" s="13">
        <v>1530000000</v>
      </c>
      <c r="H25" s="57">
        <v>1293229370</v>
      </c>
      <c r="I25" s="14">
        <f t="shared" ref="I25:I26" si="6">+G25-H25</f>
        <v>236770630</v>
      </c>
      <c r="J25" s="15">
        <f t="shared" si="5"/>
        <v>0.84524795424836596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26" spans="1:30" ht="37.5" customHeight="1">
      <c r="A26" s="54"/>
      <c r="B26" s="18" t="s">
        <v>50</v>
      </c>
      <c r="C26" s="27" t="s">
        <v>51</v>
      </c>
      <c r="D26" s="10" t="s">
        <v>52</v>
      </c>
      <c r="E26" s="18" t="s">
        <v>15</v>
      </c>
      <c r="F26" s="12" t="s">
        <v>67</v>
      </c>
      <c r="G26" s="13">
        <v>112958114</v>
      </c>
      <c r="H26" s="57">
        <v>28214231</v>
      </c>
      <c r="I26" s="14">
        <f t="shared" si="6"/>
        <v>84743883</v>
      </c>
      <c r="J26" s="15">
        <f t="shared" si="5"/>
        <v>0.24977604530472242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</row>
    <row r="27" spans="1:30" ht="28.5" customHeight="1">
      <c r="A27" s="54"/>
      <c r="B27" s="218" t="s">
        <v>68</v>
      </c>
      <c r="C27" s="219"/>
      <c r="D27" s="219"/>
      <c r="E27" s="219"/>
      <c r="F27" s="220"/>
      <c r="G27" s="41">
        <f t="shared" ref="G27:I27" si="7">+G26+G25</f>
        <v>1642958114</v>
      </c>
      <c r="H27" s="42">
        <f t="shared" si="7"/>
        <v>1321443601</v>
      </c>
      <c r="I27" s="43">
        <f t="shared" si="7"/>
        <v>321514513</v>
      </c>
      <c r="J27" s="38">
        <f t="shared" si="5"/>
        <v>0.80430754122073744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1:30" ht="15" customHeight="1">
      <c r="A28" s="54"/>
      <c r="B28" s="218" t="s">
        <v>69</v>
      </c>
      <c r="C28" s="219"/>
      <c r="D28" s="219"/>
      <c r="E28" s="219"/>
      <c r="F28" s="220"/>
      <c r="G28" s="41">
        <f t="shared" ref="G28:I28" si="8">+G27+G24</f>
        <v>18271424383</v>
      </c>
      <c r="H28" s="42">
        <f t="shared" si="8"/>
        <v>11736379190</v>
      </c>
      <c r="I28" s="43">
        <f t="shared" si="8"/>
        <v>6535045193</v>
      </c>
      <c r="J28" s="38">
        <f t="shared" si="5"/>
        <v>0.64233520846462844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1:30" ht="20.25" customHeight="1">
      <c r="A29" s="54"/>
      <c r="B29" s="44"/>
      <c r="C29" s="44"/>
      <c r="D29" s="45"/>
      <c r="E29" s="45"/>
      <c r="F29" s="45"/>
      <c r="G29" s="46"/>
      <c r="H29" s="47"/>
      <c r="I29" s="17"/>
      <c r="J29" s="17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</row>
    <row r="30" spans="1:30" ht="20.25" customHeight="1">
      <c r="A30" s="54"/>
      <c r="B30" s="270" t="s">
        <v>233</v>
      </c>
      <c r="C30" s="249"/>
      <c r="D30" s="249"/>
      <c r="E30" s="249"/>
      <c r="F30" s="249"/>
      <c r="G30" s="249"/>
      <c r="H30" s="249"/>
      <c r="I30" s="249"/>
      <c r="J30" s="271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</row>
    <row r="31" spans="1:30" ht="46.5" customHeight="1">
      <c r="A31" s="54"/>
      <c r="B31" s="10" t="s">
        <v>234</v>
      </c>
      <c r="C31" s="10" t="s">
        <v>43</v>
      </c>
      <c r="D31" s="10" t="s">
        <v>235</v>
      </c>
      <c r="E31" s="10" t="s">
        <v>236</v>
      </c>
      <c r="F31" s="188" t="s">
        <v>189</v>
      </c>
      <c r="G31" s="13">
        <v>746148130</v>
      </c>
      <c r="H31" s="189">
        <v>741633823</v>
      </c>
      <c r="I31" s="190">
        <f t="shared" ref="I31:I42" si="9">+G31-H31</f>
        <v>4514307</v>
      </c>
      <c r="J31" s="15">
        <f t="shared" ref="J31:J43" si="10">+H31/G31</f>
        <v>0.99394985148592407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</row>
    <row r="32" spans="1:30" ht="53.25" customHeight="1">
      <c r="A32" s="53"/>
      <c r="B32" s="10" t="s">
        <v>147</v>
      </c>
      <c r="C32" s="10" t="s">
        <v>13</v>
      </c>
      <c r="D32" s="10" t="s">
        <v>148</v>
      </c>
      <c r="E32" s="10" t="s">
        <v>236</v>
      </c>
      <c r="F32" s="188" t="s">
        <v>149</v>
      </c>
      <c r="G32" s="13">
        <v>1000493922</v>
      </c>
      <c r="H32" s="189"/>
      <c r="I32" s="190">
        <f t="shared" si="9"/>
        <v>1000493922</v>
      </c>
      <c r="J32" s="15">
        <f t="shared" si="10"/>
        <v>0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spans="1:30" ht="37.5" customHeight="1">
      <c r="A33" s="53"/>
      <c r="B33" s="10" t="s">
        <v>151</v>
      </c>
      <c r="C33" s="10" t="s">
        <v>152</v>
      </c>
      <c r="D33" s="10" t="s">
        <v>153</v>
      </c>
      <c r="E33" s="10" t="s">
        <v>236</v>
      </c>
      <c r="F33" s="188" t="s">
        <v>149</v>
      </c>
      <c r="G33" s="13">
        <v>339283154</v>
      </c>
      <c r="H33" s="191">
        <v>273892844</v>
      </c>
      <c r="I33" s="190">
        <f t="shared" si="9"/>
        <v>65390310</v>
      </c>
      <c r="J33" s="15">
        <f t="shared" si="10"/>
        <v>0.80726921089633585</v>
      </c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</row>
    <row r="34" spans="1:30" ht="50.25" customHeight="1">
      <c r="A34" s="53"/>
      <c r="B34" s="10" t="s">
        <v>155</v>
      </c>
      <c r="C34" s="10" t="s">
        <v>156</v>
      </c>
      <c r="D34" s="10" t="s">
        <v>157</v>
      </c>
      <c r="E34" s="10" t="s">
        <v>236</v>
      </c>
      <c r="F34" s="188" t="s">
        <v>149</v>
      </c>
      <c r="G34" s="13">
        <v>256937059</v>
      </c>
      <c r="H34" s="189"/>
      <c r="I34" s="190">
        <f t="shared" si="9"/>
        <v>256937059</v>
      </c>
      <c r="J34" s="15">
        <f t="shared" si="10"/>
        <v>0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</row>
    <row r="35" spans="1:30" ht="50.25" customHeight="1">
      <c r="A35" s="53"/>
      <c r="B35" s="10" t="s">
        <v>159</v>
      </c>
      <c r="C35" s="10" t="s">
        <v>13</v>
      </c>
      <c r="D35" s="10" t="s">
        <v>160</v>
      </c>
      <c r="E35" s="10" t="s">
        <v>236</v>
      </c>
      <c r="F35" s="188" t="s">
        <v>149</v>
      </c>
      <c r="G35" s="13">
        <v>208278000</v>
      </c>
      <c r="H35" s="191">
        <v>188039020</v>
      </c>
      <c r="I35" s="190">
        <f t="shared" si="9"/>
        <v>20238980</v>
      </c>
      <c r="J35" s="15">
        <f t="shared" si="10"/>
        <v>0.90282708687427382</v>
      </c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</row>
    <row r="36" spans="1:30" ht="42" customHeight="1">
      <c r="A36" s="53"/>
      <c r="B36" s="10" t="s">
        <v>162</v>
      </c>
      <c r="C36" s="10" t="s">
        <v>163</v>
      </c>
      <c r="D36" s="10" t="s">
        <v>164</v>
      </c>
      <c r="E36" s="10" t="s">
        <v>236</v>
      </c>
      <c r="F36" s="188" t="s">
        <v>149</v>
      </c>
      <c r="G36" s="13">
        <v>198644110</v>
      </c>
      <c r="H36" s="191">
        <v>25158980</v>
      </c>
      <c r="I36" s="190">
        <f t="shared" si="9"/>
        <v>173485130</v>
      </c>
      <c r="J36" s="15">
        <f t="shared" si="10"/>
        <v>0.12665354135091145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</row>
    <row r="37" spans="1:30" ht="48.75" customHeight="1">
      <c r="A37" s="53"/>
      <c r="B37" s="10" t="s">
        <v>165</v>
      </c>
      <c r="C37" s="10" t="s">
        <v>166</v>
      </c>
      <c r="D37" s="10" t="s">
        <v>167</v>
      </c>
      <c r="E37" s="10" t="s">
        <v>236</v>
      </c>
      <c r="F37" s="188" t="s">
        <v>149</v>
      </c>
      <c r="G37" s="13">
        <v>684214151</v>
      </c>
      <c r="H37" s="191">
        <v>60705104</v>
      </c>
      <c r="I37" s="190">
        <f t="shared" si="9"/>
        <v>623509047</v>
      </c>
      <c r="J37" s="15">
        <f t="shared" si="10"/>
        <v>8.8722374290677308E-2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</row>
    <row r="38" spans="1:30" ht="39.75" customHeight="1">
      <c r="A38" s="53"/>
      <c r="B38" s="10" t="s">
        <v>55</v>
      </c>
      <c r="C38" s="10" t="s">
        <v>169</v>
      </c>
      <c r="D38" s="10" t="s">
        <v>170</v>
      </c>
      <c r="E38" s="10" t="s">
        <v>236</v>
      </c>
      <c r="F38" s="188" t="s">
        <v>149</v>
      </c>
      <c r="G38" s="13">
        <v>1171898066</v>
      </c>
      <c r="H38" s="189"/>
      <c r="I38" s="190">
        <f t="shared" si="9"/>
        <v>1171898066</v>
      </c>
      <c r="J38" s="15">
        <f t="shared" si="10"/>
        <v>0</v>
      </c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</row>
    <row r="39" spans="1:30" ht="34.5" customHeight="1">
      <c r="A39" s="53"/>
      <c r="B39" s="10" t="s">
        <v>48</v>
      </c>
      <c r="C39" s="10" t="s">
        <v>166</v>
      </c>
      <c r="D39" s="10" t="s">
        <v>171</v>
      </c>
      <c r="E39" s="10" t="s">
        <v>236</v>
      </c>
      <c r="F39" s="188" t="s">
        <v>149</v>
      </c>
      <c r="G39" s="13">
        <v>472430559</v>
      </c>
      <c r="H39" s="191">
        <v>386750378</v>
      </c>
      <c r="I39" s="190">
        <f t="shared" si="9"/>
        <v>85680181</v>
      </c>
      <c r="J39" s="15">
        <f t="shared" si="10"/>
        <v>0.81863962995670647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</row>
    <row r="40" spans="1:30" ht="45.75" customHeight="1">
      <c r="A40" s="53"/>
      <c r="B40" s="10" t="s">
        <v>61</v>
      </c>
      <c r="C40" s="10" t="s">
        <v>169</v>
      </c>
      <c r="D40" s="10" t="s">
        <v>172</v>
      </c>
      <c r="E40" s="10" t="s">
        <v>236</v>
      </c>
      <c r="F40" s="188" t="s">
        <v>149</v>
      </c>
      <c r="G40" s="13">
        <v>645153986</v>
      </c>
      <c r="H40" s="191">
        <v>78483908</v>
      </c>
      <c r="I40" s="190">
        <f t="shared" si="9"/>
        <v>566670078</v>
      </c>
      <c r="J40" s="15">
        <f t="shared" si="10"/>
        <v>0.12165143470104825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</row>
    <row r="41" spans="1:30" ht="54.75" customHeight="1">
      <c r="A41" s="53"/>
      <c r="B41" s="10" t="s">
        <v>173</v>
      </c>
      <c r="C41" s="10" t="s">
        <v>174</v>
      </c>
      <c r="D41" s="10" t="s">
        <v>175</v>
      </c>
      <c r="E41" s="10" t="s">
        <v>236</v>
      </c>
      <c r="F41" s="188" t="s">
        <v>149</v>
      </c>
      <c r="G41" s="13">
        <v>450000000</v>
      </c>
      <c r="H41" s="189"/>
      <c r="I41" s="190">
        <f t="shared" si="9"/>
        <v>450000000</v>
      </c>
      <c r="J41" s="15">
        <f t="shared" si="10"/>
        <v>0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</row>
    <row r="42" spans="1:30" ht="45.75" customHeight="1">
      <c r="A42" s="53"/>
      <c r="B42" s="10" t="s">
        <v>177</v>
      </c>
      <c r="C42" s="10" t="s">
        <v>163</v>
      </c>
      <c r="D42" s="10" t="s">
        <v>178</v>
      </c>
      <c r="E42" s="10" t="s">
        <v>236</v>
      </c>
      <c r="F42" s="188" t="s">
        <v>149</v>
      </c>
      <c r="G42" s="13">
        <v>530127165</v>
      </c>
      <c r="H42" s="191">
        <v>173168722</v>
      </c>
      <c r="I42" s="190">
        <f t="shared" si="9"/>
        <v>356958443</v>
      </c>
      <c r="J42" s="15">
        <f t="shared" si="10"/>
        <v>0.32665506209250755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</row>
    <row r="43" spans="1:30" ht="20.25" customHeight="1">
      <c r="A43" s="53"/>
      <c r="B43" s="269" t="s">
        <v>237</v>
      </c>
      <c r="C43" s="219"/>
      <c r="D43" s="219"/>
      <c r="E43" s="219"/>
      <c r="F43" s="220"/>
      <c r="G43" s="192">
        <f t="shared" ref="G43:I43" si="11">SUM(G31:G42)</f>
        <v>6703608302</v>
      </c>
      <c r="H43" s="192">
        <f t="shared" si="11"/>
        <v>1927832779</v>
      </c>
      <c r="I43" s="192">
        <f t="shared" si="11"/>
        <v>4775775523</v>
      </c>
      <c r="J43" s="38">
        <f t="shared" si="10"/>
        <v>0.287581358001606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</row>
    <row r="44" spans="1:30" ht="20.2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</row>
    <row r="45" spans="1:30" ht="20.25" customHeight="1">
      <c r="A45" s="53"/>
      <c r="B45" s="270" t="s">
        <v>238</v>
      </c>
      <c r="C45" s="249"/>
      <c r="D45" s="249"/>
      <c r="E45" s="249"/>
      <c r="F45" s="249"/>
      <c r="G45" s="249"/>
      <c r="H45" s="249"/>
      <c r="I45" s="249"/>
      <c r="J45" s="271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</row>
    <row r="46" spans="1:30" ht="36.75" customHeight="1">
      <c r="A46" s="54"/>
      <c r="B46" s="10" t="s">
        <v>48</v>
      </c>
      <c r="C46" s="10" t="s">
        <v>166</v>
      </c>
      <c r="D46" s="10" t="s">
        <v>171</v>
      </c>
      <c r="E46" s="10" t="s">
        <v>236</v>
      </c>
      <c r="F46" s="193" t="s">
        <v>239</v>
      </c>
      <c r="G46" s="13">
        <v>347380077</v>
      </c>
      <c r="H46" s="189">
        <v>347380077</v>
      </c>
      <c r="I46" s="194">
        <f t="shared" ref="I46:I48" si="12">+G46-H46</f>
        <v>0</v>
      </c>
      <c r="J46" s="15">
        <f t="shared" ref="J46:J49" si="13">+H46/G46</f>
        <v>1</v>
      </c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</row>
    <row r="47" spans="1:30" ht="32.25" customHeight="1">
      <c r="A47" s="54"/>
      <c r="B47" s="10" t="s">
        <v>240</v>
      </c>
      <c r="C47" s="10" t="s">
        <v>13</v>
      </c>
      <c r="D47" s="10" t="s">
        <v>241</v>
      </c>
      <c r="E47" s="10" t="s">
        <v>236</v>
      </c>
      <c r="F47" s="193" t="s">
        <v>239</v>
      </c>
      <c r="G47" s="13">
        <v>200000000</v>
      </c>
      <c r="H47" s="189">
        <v>0</v>
      </c>
      <c r="I47" s="194">
        <f t="shared" si="12"/>
        <v>200000000</v>
      </c>
      <c r="J47" s="15">
        <f t="shared" si="13"/>
        <v>0</v>
      </c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</row>
    <row r="48" spans="1:30" ht="42" customHeight="1">
      <c r="A48" s="54"/>
      <c r="B48" s="10" t="s">
        <v>242</v>
      </c>
      <c r="C48" s="10" t="s">
        <v>20</v>
      </c>
      <c r="D48" s="10" t="s">
        <v>243</v>
      </c>
      <c r="E48" s="10" t="s">
        <v>236</v>
      </c>
      <c r="F48" s="193" t="s">
        <v>239</v>
      </c>
      <c r="G48" s="13">
        <v>258452863</v>
      </c>
      <c r="H48" s="189">
        <v>0</v>
      </c>
      <c r="I48" s="194">
        <f t="shared" si="12"/>
        <v>258452863</v>
      </c>
      <c r="J48" s="15">
        <f t="shared" si="13"/>
        <v>0</v>
      </c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</row>
    <row r="49" spans="1:30" ht="27" customHeight="1">
      <c r="A49" s="54"/>
      <c r="B49" s="269" t="s">
        <v>244</v>
      </c>
      <c r="C49" s="219"/>
      <c r="D49" s="219"/>
      <c r="E49" s="219"/>
      <c r="F49" s="220"/>
      <c r="G49" s="192">
        <f t="shared" ref="G49:I49" si="14">SUM(G46:G48)</f>
        <v>805832940</v>
      </c>
      <c r="H49" s="192">
        <f t="shared" si="14"/>
        <v>347380077</v>
      </c>
      <c r="I49" s="192">
        <f t="shared" si="14"/>
        <v>458452863</v>
      </c>
      <c r="J49" s="38">
        <f t="shared" si="13"/>
        <v>0.43108200193454488</v>
      </c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</row>
    <row r="50" spans="1:30" ht="18" customHeight="1">
      <c r="A50" s="53"/>
      <c r="B50" s="195"/>
      <c r="C50" s="195"/>
      <c r="D50" s="195"/>
      <c r="E50" s="195"/>
      <c r="F50" s="195"/>
      <c r="G50" s="196"/>
      <c r="H50" s="196"/>
      <c r="I50" s="196"/>
      <c r="J50" s="197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</row>
    <row r="51" spans="1:30" ht="20.25" customHeight="1">
      <c r="A51" s="54"/>
      <c r="B51" s="270" t="s">
        <v>245</v>
      </c>
      <c r="C51" s="249"/>
      <c r="D51" s="249"/>
      <c r="E51" s="249"/>
      <c r="F51" s="249"/>
      <c r="G51" s="249"/>
      <c r="H51" s="249"/>
      <c r="I51" s="249"/>
      <c r="J51" s="271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</row>
    <row r="52" spans="1:30" ht="38.25" customHeight="1">
      <c r="A52" s="54"/>
      <c r="B52" s="10" t="s">
        <v>246</v>
      </c>
      <c r="C52" s="10" t="s">
        <v>166</v>
      </c>
      <c r="D52" s="10" t="s">
        <v>247</v>
      </c>
      <c r="E52" s="10" t="s">
        <v>236</v>
      </c>
      <c r="F52" s="19" t="s">
        <v>16</v>
      </c>
      <c r="G52" s="13">
        <v>925373058</v>
      </c>
      <c r="H52" s="189">
        <v>0</v>
      </c>
      <c r="I52" s="190">
        <f>+G52-H52</f>
        <v>925373058</v>
      </c>
      <c r="J52" s="15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</row>
    <row r="53" spans="1:30" ht="27" customHeight="1">
      <c r="A53" s="54"/>
      <c r="B53" s="269" t="s">
        <v>248</v>
      </c>
      <c r="C53" s="219"/>
      <c r="D53" s="219"/>
      <c r="E53" s="219"/>
      <c r="F53" s="220"/>
      <c r="G53" s="192">
        <f>SUM(G52)</f>
        <v>925373058</v>
      </c>
      <c r="H53" s="192">
        <f>SUM(H50:H51)</f>
        <v>0</v>
      </c>
      <c r="I53" s="192">
        <f>SUM(I52)</f>
        <v>925373058</v>
      </c>
      <c r="J53" s="38">
        <f>+H53/G53</f>
        <v>0</v>
      </c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</row>
    <row r="54" spans="1:30" ht="20.25" customHeight="1">
      <c r="A54" s="54"/>
      <c r="B54" s="44"/>
      <c r="C54" s="44"/>
      <c r="D54" s="45"/>
      <c r="E54" s="45"/>
      <c r="F54" s="45"/>
      <c r="G54" s="46"/>
      <c r="H54" s="47"/>
      <c r="I54" s="17"/>
      <c r="J54" s="17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</row>
    <row r="55" spans="1:30" ht="43.5" customHeight="1">
      <c r="A55" s="54"/>
      <c r="B55" s="10" t="s">
        <v>242</v>
      </c>
      <c r="C55" s="10" t="s">
        <v>20</v>
      </c>
      <c r="D55" s="10" t="s">
        <v>243</v>
      </c>
      <c r="E55" s="10"/>
      <c r="F55" s="19" t="s">
        <v>89</v>
      </c>
      <c r="G55" s="13">
        <v>722040057</v>
      </c>
      <c r="H55" s="189">
        <v>0</v>
      </c>
      <c r="I55" s="190">
        <f>H55+G55</f>
        <v>722040057</v>
      </c>
      <c r="J55" s="15">
        <f t="shared" ref="J55:J56" si="15">+H55/G55</f>
        <v>0</v>
      </c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</row>
    <row r="56" spans="1:30" ht="21.75" customHeight="1">
      <c r="A56" s="54"/>
      <c r="B56" s="269" t="s">
        <v>249</v>
      </c>
      <c r="C56" s="219"/>
      <c r="D56" s="219"/>
      <c r="E56" s="219"/>
      <c r="F56" s="220"/>
      <c r="G56" s="192">
        <f>SUM(G55)</f>
        <v>722040057</v>
      </c>
      <c r="H56" s="192">
        <f>SUM(H52:H54)</f>
        <v>0</v>
      </c>
      <c r="I56" s="192">
        <f>SUM(I55)</f>
        <v>722040057</v>
      </c>
      <c r="J56" s="38">
        <f t="shared" si="15"/>
        <v>0</v>
      </c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</row>
    <row r="57" spans="1:30" ht="24.75" customHeight="1">
      <c r="A57" s="54"/>
      <c r="B57" s="270" t="s">
        <v>250</v>
      </c>
      <c r="C57" s="249"/>
      <c r="D57" s="249"/>
      <c r="E57" s="249"/>
      <c r="F57" s="249"/>
      <c r="G57" s="249"/>
      <c r="H57" s="249"/>
      <c r="I57" s="249"/>
      <c r="J57" s="271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</row>
    <row r="58" spans="1:30" ht="34.5" customHeight="1">
      <c r="A58" s="54"/>
      <c r="B58" s="272" t="s">
        <v>251</v>
      </c>
      <c r="C58" s="219"/>
      <c r="D58" s="219"/>
      <c r="E58" s="219"/>
      <c r="F58" s="220"/>
      <c r="G58" s="198">
        <f t="shared" ref="G58:I58" si="16">+G56+G53+G49+G43+G28</f>
        <v>27428278740</v>
      </c>
      <c r="H58" s="198">
        <f t="shared" si="16"/>
        <v>14011592046</v>
      </c>
      <c r="I58" s="198">
        <f t="shared" si="16"/>
        <v>13416686694</v>
      </c>
      <c r="J58" s="38">
        <f>+H58/G58</f>
        <v>0.51084474453609119</v>
      </c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1:30" ht="18.75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</row>
    <row r="60" spans="1:30" ht="29.25" customHeight="1">
      <c r="A60" s="54"/>
      <c r="B60" s="54" t="s">
        <v>252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</row>
    <row r="61" spans="1:30" ht="41.2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</row>
    <row r="62" spans="1:30" ht="41.25" customHeight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</row>
    <row r="63" spans="1:30" ht="33.7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</row>
    <row r="64" spans="1:30" ht="15" customHeigh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</row>
    <row r="65" spans="1:30" ht="11.2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</row>
    <row r="66" spans="1:30" ht="33.75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</row>
    <row r="67" spans="1:30" ht="11.25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</row>
    <row r="68" spans="1:30" ht="11.2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</row>
    <row r="69" spans="1:30" ht="11.2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</row>
    <row r="70" spans="1:30" ht="48.7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</row>
    <row r="71" spans="1:30" ht="33.7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</row>
    <row r="72" spans="1:30" ht="15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</row>
    <row r="73" spans="1:30" ht="1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</row>
    <row r="74" spans="1:30" ht="15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</row>
    <row r="75" spans="1:30" ht="11.2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</row>
    <row r="76" spans="1:30" ht="11.2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</row>
    <row r="77" spans="1:30" ht="33.75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</row>
    <row r="78" spans="1:30" ht="11.2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</row>
    <row r="79" spans="1:30" ht="67.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</row>
    <row r="80" spans="1:30" ht="44.2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</row>
    <row r="81" spans="1:30" ht="48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</row>
    <row r="82" spans="1:30" ht="61.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</row>
    <row r="83" spans="1:30" ht="76.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</row>
    <row r="84" spans="1:30" ht="66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</row>
    <row r="85" spans="1:30" ht="66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</row>
    <row r="86" spans="1:30" ht="73.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</row>
    <row r="87" spans="1:30" ht="4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</row>
    <row r="88" spans="1:30" ht="53.2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</row>
    <row r="89" spans="1:30" ht="56.2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</row>
    <row r="90" spans="1:30" ht="46.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</row>
    <row r="91" spans="1:30" ht="33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</row>
    <row r="92" spans="1:30" ht="49.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</row>
    <row r="93" spans="1:30" ht="43.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</row>
    <row r="94" spans="1:30" ht="65.2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</row>
    <row r="95" spans="1:30" ht="21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</row>
    <row r="96" spans="1:30" ht="11.25" hidden="1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</row>
    <row r="97" spans="1:30" ht="11.25" hidden="1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</row>
    <row r="98" spans="1:30" ht="11.25" hidden="1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</row>
    <row r="99" spans="1:30" ht="11.25" hidden="1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</row>
    <row r="100" spans="1:30" ht="11.25" hidden="1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</row>
    <row r="101" spans="1:30" ht="11.25" hidden="1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</row>
    <row r="102" spans="1:30" ht="11.2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</row>
    <row r="103" spans="1:30" ht="11.2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</row>
    <row r="104" spans="1:30" ht="11.2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0" ht="11.2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0" ht="11.2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0" ht="11.2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0" ht="11.2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0" ht="11.2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0" ht="11.2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0" ht="11.2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0" ht="11.2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ht="11.2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ht="11.2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ht="11.2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ht="11.2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ht="11.2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ht="11.2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ht="11.2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ht="11.2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ht="11.2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ht="11.2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ht="11.2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ht="11.2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ht="11.2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ht="11.2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ht="11.2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ht="11.2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ht="11.2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ht="11.2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ht="11.2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ht="11.2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ht="11.2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ht="11.2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ht="11.2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ht="11.2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ht="11.2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ht="11.2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ht="11.2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ht="11.2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ht="11.2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ht="11.2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ht="11.2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ht="11.2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ht="11.2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ht="11.2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ht="11.2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ht="11.2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ht="11.2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ht="11.2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ht="11.2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ht="11.2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ht="11.2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ht="11.2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ht="11.2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ht="11.2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ht="11.2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ht="11.2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ht="11.2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ht="11.2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ht="11.2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ht="11.2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ht="11.2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ht="11.2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ht="11.2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ht="11.2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ht="11.2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ht="11.2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ht="11.2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ht="11.2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ht="11.2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ht="11.2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ht="11.2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ht="11.2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ht="11.2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ht="11.2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ht="11.2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ht="11.2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ht="11.2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ht="11.2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ht="11.2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ht="11.2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ht="11.2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ht="11.2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ht="11.2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ht="11.2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ht="11.2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ht="11.2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ht="11.2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ht="11.2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ht="11.2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ht="11.2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ht="11.2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ht="11.2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ht="11.2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ht="11.2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ht="11.2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ht="11.2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ht="11.2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ht="11.2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ht="11.2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ht="11.2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ht="11.2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ht="11.2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ht="11.2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ht="11.2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ht="11.2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ht="11.2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ht="11.2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ht="11.2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ht="11.2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ht="11.2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ht="11.2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</row>
    <row r="214" spans="1:30" ht="11.2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</row>
    <row r="215" spans="1:30" ht="11.2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</row>
    <row r="216" spans="1:30" ht="11.2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</row>
    <row r="217" spans="1:30" ht="11.2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</row>
    <row r="218" spans="1:30" ht="11.2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</row>
    <row r="219" spans="1:30" ht="11.2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</row>
    <row r="220" spans="1:30" ht="11.2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</row>
    <row r="221" spans="1:30" ht="11.2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</row>
    <row r="222" spans="1:30" ht="11.2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</row>
    <row r="223" spans="1:30" ht="11.2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</row>
    <row r="224" spans="1:30" ht="11.2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</row>
    <row r="225" spans="1:30" ht="11.2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</row>
    <row r="226" spans="1:30" ht="11.2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</row>
    <row r="227" spans="1:30" ht="11.2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</row>
    <row r="228" spans="1:30" ht="11.2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</row>
    <row r="229" spans="1:30" ht="11.2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</row>
    <row r="230" spans="1:30" ht="11.2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</row>
    <row r="231" spans="1:30" ht="11.2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</row>
    <row r="232" spans="1:30" ht="11.2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</row>
    <row r="233" spans="1:30" ht="11.2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</row>
    <row r="234" spans="1:30" ht="11.2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</row>
    <row r="235" spans="1:30" ht="11.2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</row>
    <row r="236" spans="1:30" ht="11.2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</row>
    <row r="237" spans="1:30" ht="11.2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</row>
    <row r="238" spans="1:30" ht="11.2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</row>
    <row r="239" spans="1:30" ht="11.2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</row>
    <row r="240" spans="1:30" ht="11.2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</row>
    <row r="241" spans="1:30" ht="11.2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</row>
    <row r="242" spans="1:30" ht="11.2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</row>
    <row r="243" spans="1:30" ht="11.2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</row>
    <row r="244" spans="1:30" ht="11.2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</row>
    <row r="245" spans="1:30" ht="11.2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</row>
    <row r="246" spans="1:30" ht="11.2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</row>
    <row r="247" spans="1:30" ht="11.2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</row>
    <row r="248" spans="1:30" ht="11.2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</row>
    <row r="249" spans="1:30" ht="11.2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</row>
    <row r="250" spans="1:30" ht="11.2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</row>
    <row r="251" spans="1:30" ht="11.2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</row>
    <row r="252" spans="1:30" ht="11.2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</row>
    <row r="253" spans="1:30" ht="11.2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</row>
    <row r="254" spans="1:30" ht="11.2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</row>
    <row r="255" spans="1:30" ht="11.2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</row>
    <row r="256" spans="1:30" ht="11.2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</row>
    <row r="257" spans="1:30" ht="11.2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</row>
    <row r="258" spans="1:30" ht="11.2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</row>
    <row r="259" spans="1:30" ht="11.2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</row>
    <row r="260" spans="1:30" ht="11.2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</row>
    <row r="261" spans="1:30" ht="15.75" customHeight="1"/>
    <row r="262" spans="1:30" ht="15.75" customHeight="1"/>
    <row r="263" spans="1:30" ht="15.75" customHeight="1"/>
    <row r="264" spans="1:30" ht="15.75" customHeight="1"/>
    <row r="265" spans="1:30" ht="15.75" customHeight="1"/>
    <row r="266" spans="1:30" ht="15.75" customHeight="1"/>
    <row r="267" spans="1:30" ht="15.75" customHeight="1"/>
    <row r="268" spans="1:30" ht="15.75" customHeight="1"/>
    <row r="269" spans="1:30" ht="15.75" customHeight="1"/>
    <row r="270" spans="1:30" ht="15.75" customHeight="1"/>
    <row r="271" spans="1:30" ht="15.75" customHeight="1"/>
    <row r="272" spans="1:3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B56:F56"/>
    <mergeCell ref="B57:J57"/>
    <mergeCell ref="B58:F58"/>
    <mergeCell ref="D2:J2"/>
    <mergeCell ref="D3:J3"/>
    <mergeCell ref="D4:J4"/>
    <mergeCell ref="B24:F24"/>
    <mergeCell ref="B27:F27"/>
    <mergeCell ref="B28:F28"/>
    <mergeCell ref="B30:J30"/>
    <mergeCell ref="B43:F43"/>
    <mergeCell ref="B45:J45"/>
    <mergeCell ref="B49:F49"/>
    <mergeCell ref="B51:J51"/>
    <mergeCell ref="B53:F53"/>
  </mergeCells>
  <printOptions horizontalCentered="1"/>
  <pageMargins left="0.19685039370078741" right="0.19685039370078741" top="0.47244094488188981" bottom="7.874015748031496E-2" header="0" footer="0"/>
  <pageSetup orientation="landscape"/>
  <headerFooter>
    <oddHeader>&amp;C&amp;A</oddHeader>
    <oddFooter>&amp;CPágina &amp;P</oddFooter>
  </headerFooter>
  <rowBreaks count="1" manualBreakCount="1">
    <brk id="94" man="1"/>
  </rowBreaks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C0D9"/>
  </sheetPr>
  <dimension ref="A2:AD1000"/>
  <sheetViews>
    <sheetView showGridLines="0" tabSelected="1" workbookViewId="0">
      <pane ySplit="5" topLeftCell="A6" activePane="bottomLeft" state="frozen"/>
      <selection pane="bottomLeft" activeCell="M61" sqref="M61"/>
    </sheetView>
  </sheetViews>
  <sheetFormatPr baseColWidth="10" defaultColWidth="14.42578125" defaultRowHeight="15" customHeight="1"/>
  <cols>
    <col min="1" max="1" width="3.7109375" customWidth="1"/>
    <col min="2" max="2" width="17.42578125" customWidth="1"/>
    <col min="3" max="3" width="16" hidden="1" customWidth="1"/>
    <col min="4" max="4" width="32.7109375" customWidth="1"/>
    <col min="5" max="5" width="11.42578125" hidden="1" customWidth="1"/>
    <col min="6" max="6" width="16.140625" customWidth="1"/>
    <col min="7" max="7" width="16" customWidth="1"/>
    <col min="8" max="8" width="16.140625" customWidth="1"/>
    <col min="9" max="9" width="16" customWidth="1"/>
    <col min="10" max="10" width="15.42578125" customWidth="1"/>
    <col min="11" max="12" width="3.7109375" customWidth="1"/>
    <col min="13" max="13" width="16" customWidth="1"/>
    <col min="14" max="14" width="3.7109375" customWidth="1"/>
    <col min="15" max="17" width="3.42578125" customWidth="1"/>
    <col min="18" max="30" width="9.140625" customWidth="1"/>
  </cols>
  <sheetData>
    <row r="2" spans="1:30" ht="21" customHeight="1">
      <c r="A2" s="52"/>
      <c r="B2" s="52"/>
      <c r="C2" s="52"/>
      <c r="D2" s="212" t="s">
        <v>0</v>
      </c>
      <c r="E2" s="211"/>
      <c r="F2" s="211"/>
      <c r="G2" s="211"/>
      <c r="H2" s="211"/>
      <c r="I2" s="211"/>
      <c r="J2" s="211"/>
      <c r="K2" s="52"/>
      <c r="L2" s="52"/>
      <c r="M2" s="52"/>
      <c r="N2" s="52"/>
      <c r="O2" s="52"/>
      <c r="P2" s="52"/>
      <c r="Q2" s="52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1:30" ht="18" customHeight="1">
      <c r="A3" s="52"/>
      <c r="B3" s="52"/>
      <c r="C3" s="52"/>
      <c r="D3" s="212" t="s">
        <v>1</v>
      </c>
      <c r="E3" s="211"/>
      <c r="F3" s="211"/>
      <c r="G3" s="211"/>
      <c r="H3" s="211"/>
      <c r="I3" s="211"/>
      <c r="J3" s="211"/>
      <c r="K3" s="52"/>
      <c r="L3" s="52"/>
      <c r="M3" s="52"/>
      <c r="N3" s="52"/>
      <c r="O3" s="52"/>
      <c r="P3" s="52"/>
      <c r="Q3" s="52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30" ht="24" customHeight="1">
      <c r="A4" s="52"/>
      <c r="B4" s="52"/>
      <c r="C4" s="52"/>
      <c r="D4" s="213" t="s">
        <v>2</v>
      </c>
      <c r="E4" s="214"/>
      <c r="F4" s="214"/>
      <c r="G4" s="214"/>
      <c r="H4" s="214"/>
      <c r="I4" s="214"/>
      <c r="J4" s="214"/>
      <c r="K4" s="52"/>
      <c r="L4" s="52"/>
      <c r="M4" s="52"/>
      <c r="N4" s="52"/>
      <c r="O4" s="52"/>
      <c r="P4" s="52"/>
      <c r="Q4" s="52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1:30" ht="42" customHeight="1">
      <c r="A5" s="52"/>
      <c r="B5" s="5" t="s">
        <v>3</v>
      </c>
      <c r="C5" s="6" t="s">
        <v>4</v>
      </c>
      <c r="D5" s="5" t="s">
        <v>5</v>
      </c>
      <c r="E5" s="5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52"/>
      <c r="L5" s="52"/>
      <c r="M5" s="52"/>
      <c r="N5" s="52"/>
      <c r="O5" s="52"/>
      <c r="P5" s="52"/>
      <c r="Q5" s="52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 ht="50.25" customHeight="1">
      <c r="A6" s="54"/>
      <c r="B6" s="8" t="s">
        <v>12</v>
      </c>
      <c r="C6" s="9" t="s">
        <v>13</v>
      </c>
      <c r="D6" s="10" t="s">
        <v>14</v>
      </c>
      <c r="E6" s="11" t="s">
        <v>15</v>
      </c>
      <c r="F6" s="12" t="s">
        <v>16</v>
      </c>
      <c r="G6" s="13">
        <v>400000000</v>
      </c>
      <c r="H6" s="274">
        <v>192704362</v>
      </c>
      <c r="I6" s="14">
        <f t="shared" ref="I6:I23" si="0">+G6-H6</f>
        <v>207295638</v>
      </c>
      <c r="J6" s="15">
        <f t="shared" ref="J6:J11" si="1">+H6/G6</f>
        <v>0.48176090500000002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ht="43.5" customHeight="1">
      <c r="A7" s="54"/>
      <c r="B7" s="8" t="s">
        <v>17</v>
      </c>
      <c r="C7" s="9" t="s">
        <v>13</v>
      </c>
      <c r="D7" s="10" t="s">
        <v>18</v>
      </c>
      <c r="E7" s="11" t="s">
        <v>15</v>
      </c>
      <c r="F7" s="12" t="s">
        <v>16</v>
      </c>
      <c r="G7" s="13">
        <v>700000000</v>
      </c>
      <c r="H7" s="274">
        <f>600759671+977899</f>
        <v>601737570</v>
      </c>
      <c r="I7" s="14">
        <f t="shared" si="0"/>
        <v>98262430</v>
      </c>
      <c r="J7" s="15">
        <f t="shared" si="1"/>
        <v>0.85962510000000003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</row>
    <row r="8" spans="1:30" ht="54.75" customHeight="1">
      <c r="A8" s="54"/>
      <c r="B8" s="18" t="s">
        <v>19</v>
      </c>
      <c r="C8" s="10" t="s">
        <v>20</v>
      </c>
      <c r="D8" s="10" t="s">
        <v>21</v>
      </c>
      <c r="E8" s="11" t="s">
        <v>15</v>
      </c>
      <c r="F8" s="19" t="s">
        <v>16</v>
      </c>
      <c r="G8" s="20">
        <v>500000000</v>
      </c>
      <c r="H8" s="274">
        <v>382047774</v>
      </c>
      <c r="I8" s="14">
        <f t="shared" si="0"/>
        <v>117952226</v>
      </c>
      <c r="J8" s="15">
        <f t="shared" si="1"/>
        <v>0.76409554800000001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</row>
    <row r="9" spans="1:30" ht="51.75" customHeight="1">
      <c r="A9" s="54"/>
      <c r="B9" s="8" t="s">
        <v>22</v>
      </c>
      <c r="C9" s="9" t="s">
        <v>13</v>
      </c>
      <c r="D9" s="10" t="s">
        <v>23</v>
      </c>
      <c r="E9" s="11" t="s">
        <v>15</v>
      </c>
      <c r="F9" s="19" t="s">
        <v>16</v>
      </c>
      <c r="G9" s="22">
        <v>2522000000</v>
      </c>
      <c r="H9" s="14">
        <v>1173330223</v>
      </c>
      <c r="I9" s="14">
        <f t="shared" si="0"/>
        <v>1348669777</v>
      </c>
      <c r="J9" s="15">
        <f t="shared" si="1"/>
        <v>0.46523799484536082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1:30" ht="46.5" customHeight="1">
      <c r="A10" s="53"/>
      <c r="B10" s="8" t="s">
        <v>24</v>
      </c>
      <c r="C10" s="9" t="s">
        <v>13</v>
      </c>
      <c r="D10" s="10" t="s">
        <v>25</v>
      </c>
      <c r="E10" s="11" t="s">
        <v>15</v>
      </c>
      <c r="F10" s="19" t="s">
        <v>16</v>
      </c>
      <c r="G10" s="22">
        <v>1400000000</v>
      </c>
      <c r="H10" s="23">
        <v>1155123856</v>
      </c>
      <c r="I10" s="14">
        <f t="shared" si="0"/>
        <v>244876144</v>
      </c>
      <c r="J10" s="15">
        <f t="shared" si="1"/>
        <v>0.82508846857142859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1:30" ht="48" customHeight="1">
      <c r="A11" s="53"/>
      <c r="B11" s="18" t="s">
        <v>26</v>
      </c>
      <c r="C11" s="10" t="s">
        <v>27</v>
      </c>
      <c r="D11" s="10" t="s">
        <v>28</v>
      </c>
      <c r="E11" s="11" t="s">
        <v>15</v>
      </c>
      <c r="F11" s="19" t="s">
        <v>16</v>
      </c>
      <c r="G11" s="24">
        <v>746762000</v>
      </c>
      <c r="H11" s="25">
        <v>721167354</v>
      </c>
      <c r="I11" s="14">
        <f t="shared" si="0"/>
        <v>25594646</v>
      </c>
      <c r="J11" s="15">
        <f t="shared" si="1"/>
        <v>0.96572583232676545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1:30" ht="54" customHeight="1">
      <c r="A12" s="53"/>
      <c r="B12" s="8" t="s">
        <v>29</v>
      </c>
      <c r="C12" s="9" t="s">
        <v>13</v>
      </c>
      <c r="D12" s="10" t="s">
        <v>30</v>
      </c>
      <c r="E12" s="11" t="s">
        <v>15</v>
      </c>
      <c r="F12" s="19" t="s">
        <v>16</v>
      </c>
      <c r="G12" s="24">
        <v>57200000</v>
      </c>
      <c r="H12" s="26">
        <v>0</v>
      </c>
      <c r="I12" s="14">
        <f t="shared" si="0"/>
        <v>57200000</v>
      </c>
      <c r="J12" s="15">
        <v>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1:30" ht="56.25" customHeight="1">
      <c r="A13" s="53"/>
      <c r="B13" s="8" t="s">
        <v>31</v>
      </c>
      <c r="C13" s="9" t="s">
        <v>13</v>
      </c>
      <c r="D13" s="10" t="s">
        <v>32</v>
      </c>
      <c r="E13" s="11" t="s">
        <v>15</v>
      </c>
      <c r="F13" s="19" t="s">
        <v>16</v>
      </c>
      <c r="G13" s="22">
        <v>1000000000</v>
      </c>
      <c r="H13" s="23">
        <v>511145931</v>
      </c>
      <c r="I13" s="14">
        <f t="shared" si="0"/>
        <v>488854069</v>
      </c>
      <c r="J13" s="15">
        <f t="shared" ref="J13:J16" si="2">+H13/G13</f>
        <v>0.51114593100000005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1:30" ht="51.75" customHeight="1">
      <c r="A14" s="54"/>
      <c r="B14" s="8" t="s">
        <v>33</v>
      </c>
      <c r="C14" s="27" t="s">
        <v>34</v>
      </c>
      <c r="D14" s="10" t="s">
        <v>35</v>
      </c>
      <c r="E14" s="11" t="s">
        <v>15</v>
      </c>
      <c r="F14" s="19" t="s">
        <v>16</v>
      </c>
      <c r="G14" s="20">
        <v>1000000000</v>
      </c>
      <c r="H14" s="23">
        <v>989234651</v>
      </c>
      <c r="I14" s="14">
        <f t="shared" si="0"/>
        <v>10765349</v>
      </c>
      <c r="J14" s="15">
        <f t="shared" si="2"/>
        <v>0.98923465099999996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</row>
    <row r="15" spans="1:30" ht="44.25" customHeight="1">
      <c r="A15" s="54"/>
      <c r="B15" s="8" t="s">
        <v>36</v>
      </c>
      <c r="C15" s="9" t="s">
        <v>13</v>
      </c>
      <c r="D15" s="10" t="s">
        <v>37</v>
      </c>
      <c r="E15" s="11" t="s">
        <v>15</v>
      </c>
      <c r="F15" s="12" t="s">
        <v>16</v>
      </c>
      <c r="G15" s="24">
        <v>1000000000</v>
      </c>
      <c r="H15" s="26">
        <v>977764683</v>
      </c>
      <c r="I15" s="14">
        <f t="shared" si="0"/>
        <v>22235317</v>
      </c>
      <c r="J15" s="15">
        <f t="shared" si="2"/>
        <v>0.97776468299999997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</row>
    <row r="16" spans="1:30" ht="40.5" customHeight="1">
      <c r="A16" s="54"/>
      <c r="B16" s="8" t="s">
        <v>38</v>
      </c>
      <c r="C16" s="9" t="s">
        <v>13</v>
      </c>
      <c r="D16" s="10" t="s">
        <v>39</v>
      </c>
      <c r="E16" s="11" t="s">
        <v>15</v>
      </c>
      <c r="F16" s="19" t="s">
        <v>16</v>
      </c>
      <c r="G16" s="22">
        <v>250523560</v>
      </c>
      <c r="H16" s="23">
        <v>190787641</v>
      </c>
      <c r="I16" s="14">
        <f t="shared" si="0"/>
        <v>59735919</v>
      </c>
      <c r="J16" s="15">
        <f t="shared" si="2"/>
        <v>0.76155568362512494</v>
      </c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1:30" ht="44.25" customHeight="1">
      <c r="A17" s="54"/>
      <c r="B17" s="8" t="s">
        <v>40</v>
      </c>
      <c r="C17" s="9" t="s">
        <v>20</v>
      </c>
      <c r="D17" s="10" t="s">
        <v>41</v>
      </c>
      <c r="E17" s="11" t="s">
        <v>15</v>
      </c>
      <c r="F17" s="19" t="s">
        <v>16</v>
      </c>
      <c r="G17" s="20">
        <v>1400000000</v>
      </c>
      <c r="H17" s="23">
        <v>1396839553</v>
      </c>
      <c r="I17" s="14">
        <f t="shared" si="0"/>
        <v>3160447</v>
      </c>
      <c r="J17" s="15">
        <v>0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8" spans="1:30" ht="46.5" customHeight="1">
      <c r="A18" s="54"/>
      <c r="B18" s="8" t="s">
        <v>42</v>
      </c>
      <c r="C18" s="27" t="s">
        <v>43</v>
      </c>
      <c r="D18" s="10" t="s">
        <v>44</v>
      </c>
      <c r="E18" s="11" t="s">
        <v>15</v>
      </c>
      <c r="F18" s="19" t="s">
        <v>16</v>
      </c>
      <c r="G18" s="22">
        <v>500000000</v>
      </c>
      <c r="H18" s="23">
        <v>453478476</v>
      </c>
      <c r="I18" s="14">
        <f t="shared" si="0"/>
        <v>46521524</v>
      </c>
      <c r="J18" s="15">
        <f t="shared" ref="J18:J21" si="3">+H18/G18</f>
        <v>0.90695695200000004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</row>
    <row r="19" spans="1:30" ht="49.5" customHeight="1">
      <c r="A19" s="54"/>
      <c r="B19" s="8" t="s">
        <v>45</v>
      </c>
      <c r="C19" s="27" t="s">
        <v>46</v>
      </c>
      <c r="D19" s="10" t="s">
        <v>47</v>
      </c>
      <c r="E19" s="11" t="s">
        <v>15</v>
      </c>
      <c r="F19" s="19" t="s">
        <v>16</v>
      </c>
      <c r="G19" s="20">
        <v>3500000000</v>
      </c>
      <c r="H19" s="23">
        <v>2936975007</v>
      </c>
      <c r="I19" s="14">
        <f t="shared" si="0"/>
        <v>563024993</v>
      </c>
      <c r="J19" s="15">
        <f t="shared" si="3"/>
        <v>0.83913571628571426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</row>
    <row r="20" spans="1:30" ht="42.75" customHeight="1">
      <c r="A20" s="53"/>
      <c r="B20" s="29" t="s">
        <v>50</v>
      </c>
      <c r="C20" s="27" t="s">
        <v>51</v>
      </c>
      <c r="D20" s="10" t="s">
        <v>52</v>
      </c>
      <c r="E20" s="11" t="s">
        <v>15</v>
      </c>
      <c r="F20" s="19" t="s">
        <v>16</v>
      </c>
      <c r="G20" s="30">
        <v>857041886</v>
      </c>
      <c r="H20" s="23">
        <v>559207937</v>
      </c>
      <c r="I20" s="14">
        <f t="shared" si="0"/>
        <v>297833949</v>
      </c>
      <c r="J20" s="15">
        <f t="shared" si="3"/>
        <v>0.65248612248106619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1:30" ht="50.25" customHeight="1">
      <c r="A21" s="54"/>
      <c r="B21" s="8" t="s">
        <v>53</v>
      </c>
      <c r="C21" s="9" t="s">
        <v>20</v>
      </c>
      <c r="D21" s="10" t="s">
        <v>54</v>
      </c>
      <c r="E21" s="11" t="s">
        <v>15</v>
      </c>
      <c r="F21" s="19" t="s">
        <v>16</v>
      </c>
      <c r="G21" s="13">
        <v>120000000</v>
      </c>
      <c r="H21" s="26">
        <v>89637464</v>
      </c>
      <c r="I21" s="14">
        <f t="shared" si="0"/>
        <v>30362536</v>
      </c>
      <c r="J21" s="15">
        <f t="shared" si="3"/>
        <v>0.74697886666666669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</row>
    <row r="22" spans="1:30" ht="60" customHeight="1">
      <c r="A22" s="54"/>
      <c r="B22" s="8" t="s">
        <v>58</v>
      </c>
      <c r="C22" s="9" t="s">
        <v>59</v>
      </c>
      <c r="D22" s="10" t="s">
        <v>60</v>
      </c>
      <c r="E22" s="11" t="s">
        <v>15</v>
      </c>
      <c r="F22" s="19" t="s">
        <v>16</v>
      </c>
      <c r="G22" s="13">
        <v>471938823</v>
      </c>
      <c r="H22" s="31">
        <v>469589882</v>
      </c>
      <c r="I22" s="14">
        <f t="shared" si="0"/>
        <v>2348941</v>
      </c>
      <c r="J22" s="15">
        <v>0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0" ht="48" customHeight="1">
      <c r="A23" s="54"/>
      <c r="B23" s="199" t="s">
        <v>63</v>
      </c>
      <c r="C23" s="200" t="s">
        <v>13</v>
      </c>
      <c r="D23" s="200" t="s">
        <v>64</v>
      </c>
      <c r="E23" s="201" t="s">
        <v>15</v>
      </c>
      <c r="F23" s="202" t="s">
        <v>16</v>
      </c>
      <c r="G23" s="203">
        <v>203000000</v>
      </c>
      <c r="H23" s="204"/>
      <c r="I23" s="205">
        <f t="shared" si="0"/>
        <v>203000000</v>
      </c>
      <c r="J23" s="206">
        <v>0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</row>
    <row r="24" spans="1:30" ht="15.75" customHeight="1">
      <c r="A24" s="54"/>
      <c r="B24" s="215" t="s">
        <v>65</v>
      </c>
      <c r="C24" s="216"/>
      <c r="D24" s="216"/>
      <c r="E24" s="216"/>
      <c r="F24" s="217"/>
      <c r="G24" s="37">
        <f t="shared" ref="G24:I24" si="4">SUM(G6:G23)</f>
        <v>16628466269</v>
      </c>
      <c r="H24" s="37">
        <f t="shared" si="4"/>
        <v>12800772364</v>
      </c>
      <c r="I24" s="37">
        <f t="shared" si="4"/>
        <v>3827693905</v>
      </c>
      <c r="J24" s="38">
        <f t="shared" ref="J24:J28" si="5">+H24/G24</f>
        <v>0.76981076648446733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</row>
    <row r="25" spans="1:30" ht="46.5" customHeight="1">
      <c r="A25" s="54"/>
      <c r="B25" s="18" t="s">
        <v>50</v>
      </c>
      <c r="C25" s="27" t="s">
        <v>51</v>
      </c>
      <c r="D25" s="10" t="s">
        <v>52</v>
      </c>
      <c r="E25" s="18" t="s">
        <v>15</v>
      </c>
      <c r="F25" s="12" t="s">
        <v>66</v>
      </c>
      <c r="G25" s="13">
        <v>1530000000</v>
      </c>
      <c r="H25" s="57">
        <v>1474847106</v>
      </c>
      <c r="I25" s="14">
        <f t="shared" ref="I25:I26" si="6">+G25-H25</f>
        <v>55152894</v>
      </c>
      <c r="J25" s="15">
        <f t="shared" si="5"/>
        <v>0.96395235686274505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26" spans="1:30" ht="37.5" customHeight="1">
      <c r="A26" s="54"/>
      <c r="B26" s="18" t="s">
        <v>50</v>
      </c>
      <c r="C26" s="27" t="s">
        <v>51</v>
      </c>
      <c r="D26" s="10" t="s">
        <v>52</v>
      </c>
      <c r="E26" s="18" t="s">
        <v>15</v>
      </c>
      <c r="F26" s="12" t="s">
        <v>67</v>
      </c>
      <c r="G26" s="13">
        <v>112958114</v>
      </c>
      <c r="H26" s="57">
        <v>55428462</v>
      </c>
      <c r="I26" s="14">
        <f t="shared" si="6"/>
        <v>57529652</v>
      </c>
      <c r="J26" s="15">
        <f t="shared" si="5"/>
        <v>0.49069925158275923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</row>
    <row r="27" spans="1:30" ht="28.5" customHeight="1">
      <c r="A27" s="54"/>
      <c r="B27" s="218" t="s">
        <v>68</v>
      </c>
      <c r="C27" s="219"/>
      <c r="D27" s="219"/>
      <c r="E27" s="219"/>
      <c r="F27" s="220"/>
      <c r="G27" s="41">
        <f t="shared" ref="G27:I27" si="7">+G26+G25</f>
        <v>1642958114</v>
      </c>
      <c r="H27" s="42">
        <f t="shared" si="7"/>
        <v>1530275568</v>
      </c>
      <c r="I27" s="43">
        <f t="shared" si="7"/>
        <v>112682546</v>
      </c>
      <c r="J27" s="38">
        <f t="shared" si="5"/>
        <v>0.93141483946559089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1:30" ht="15" customHeight="1">
      <c r="A28" s="54"/>
      <c r="B28" s="218" t="s">
        <v>69</v>
      </c>
      <c r="C28" s="219"/>
      <c r="D28" s="219"/>
      <c r="E28" s="219"/>
      <c r="F28" s="220"/>
      <c r="G28" s="41">
        <f t="shared" ref="G28:I28" si="8">+G27+G24</f>
        <v>18271424383</v>
      </c>
      <c r="H28" s="42">
        <f t="shared" si="8"/>
        <v>14331047932</v>
      </c>
      <c r="I28" s="43">
        <f t="shared" si="8"/>
        <v>3940376451</v>
      </c>
      <c r="J28" s="38">
        <f t="shared" si="5"/>
        <v>0.78434213072812298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1:30" ht="20.25" customHeight="1">
      <c r="A29" s="54"/>
      <c r="B29" s="44"/>
      <c r="C29" s="44"/>
      <c r="D29" s="45"/>
      <c r="E29" s="45"/>
      <c r="F29" s="45"/>
      <c r="G29" s="46"/>
      <c r="H29" s="47"/>
      <c r="I29" s="17"/>
      <c r="J29" s="17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</row>
    <row r="30" spans="1:30" ht="20.25" customHeight="1">
      <c r="A30" s="54"/>
      <c r="B30" s="270" t="s">
        <v>253</v>
      </c>
      <c r="C30" s="249"/>
      <c r="D30" s="249"/>
      <c r="E30" s="249"/>
      <c r="F30" s="249"/>
      <c r="G30" s="249"/>
      <c r="H30" s="249"/>
      <c r="I30" s="249"/>
      <c r="J30" s="271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</row>
    <row r="31" spans="1:30" ht="53.25" customHeight="1">
      <c r="A31" s="53"/>
      <c r="B31" s="10" t="s">
        <v>147</v>
      </c>
      <c r="C31" s="10" t="s">
        <v>13</v>
      </c>
      <c r="D31" s="10" t="s">
        <v>148</v>
      </c>
      <c r="E31" s="10" t="s">
        <v>236</v>
      </c>
      <c r="F31" s="188" t="s">
        <v>149</v>
      </c>
      <c r="G31" s="13">
        <v>1000493922</v>
      </c>
      <c r="H31" s="13">
        <v>0</v>
      </c>
      <c r="I31" s="190">
        <f t="shared" ref="I31:I41" si="9">+G31-H31</f>
        <v>1000493922</v>
      </c>
      <c r="J31" s="15">
        <f t="shared" ref="J31:J42" si="10">+H31/G31</f>
        <v>0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1:30" ht="37.5" customHeight="1">
      <c r="A32" s="53"/>
      <c r="B32" s="10" t="s">
        <v>151</v>
      </c>
      <c r="C32" s="10" t="s">
        <v>152</v>
      </c>
      <c r="D32" s="10" t="s">
        <v>153</v>
      </c>
      <c r="E32" s="10" t="s">
        <v>236</v>
      </c>
      <c r="F32" s="188" t="s">
        <v>149</v>
      </c>
      <c r="G32" s="13">
        <v>339283154</v>
      </c>
      <c r="H32" s="13">
        <v>339271444</v>
      </c>
      <c r="I32" s="190">
        <f t="shared" si="9"/>
        <v>11710</v>
      </c>
      <c r="J32" s="15">
        <f t="shared" si="10"/>
        <v>0.99996548605534363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spans="1:30" ht="50.25" customHeight="1">
      <c r="A33" s="53"/>
      <c r="B33" s="10" t="s">
        <v>155</v>
      </c>
      <c r="C33" s="10" t="s">
        <v>156</v>
      </c>
      <c r="D33" s="10" t="s">
        <v>157</v>
      </c>
      <c r="E33" s="10" t="s">
        <v>236</v>
      </c>
      <c r="F33" s="188" t="s">
        <v>149</v>
      </c>
      <c r="G33" s="13">
        <v>256937059</v>
      </c>
      <c r="H33" s="13">
        <v>253335732</v>
      </c>
      <c r="I33" s="190">
        <f t="shared" si="9"/>
        <v>3601327</v>
      </c>
      <c r="J33" s="15">
        <f t="shared" si="10"/>
        <v>0.98598362177096455</v>
      </c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</row>
    <row r="34" spans="1:30" ht="50.25" customHeight="1">
      <c r="A34" s="53"/>
      <c r="B34" s="10" t="s">
        <v>159</v>
      </c>
      <c r="C34" s="10" t="s">
        <v>13</v>
      </c>
      <c r="D34" s="10" t="s">
        <v>160</v>
      </c>
      <c r="E34" s="10" t="s">
        <v>236</v>
      </c>
      <c r="F34" s="188" t="s">
        <v>149</v>
      </c>
      <c r="G34" s="13">
        <v>208278000</v>
      </c>
      <c r="H34" s="13">
        <v>207361643</v>
      </c>
      <c r="I34" s="190">
        <f t="shared" si="9"/>
        <v>916357</v>
      </c>
      <c r="J34" s="15">
        <f t="shared" si="10"/>
        <v>0.99560031784441949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</row>
    <row r="35" spans="1:30" ht="42" customHeight="1">
      <c r="A35" s="53"/>
      <c r="B35" s="10" t="s">
        <v>162</v>
      </c>
      <c r="C35" s="10" t="s">
        <v>163</v>
      </c>
      <c r="D35" s="10" t="s">
        <v>164</v>
      </c>
      <c r="E35" s="10" t="s">
        <v>236</v>
      </c>
      <c r="F35" s="188" t="s">
        <v>149</v>
      </c>
      <c r="G35" s="13">
        <v>198644110</v>
      </c>
      <c r="H35" s="13">
        <v>25158980</v>
      </c>
      <c r="I35" s="190">
        <f t="shared" si="9"/>
        <v>173485130</v>
      </c>
      <c r="J35" s="15">
        <f t="shared" si="10"/>
        <v>0.12665354135091145</v>
      </c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</row>
    <row r="36" spans="1:30" ht="48.75" customHeight="1">
      <c r="A36" s="53"/>
      <c r="B36" s="10" t="s">
        <v>165</v>
      </c>
      <c r="C36" s="10" t="s">
        <v>166</v>
      </c>
      <c r="D36" s="10" t="s">
        <v>167</v>
      </c>
      <c r="E36" s="10" t="s">
        <v>236</v>
      </c>
      <c r="F36" s="188" t="s">
        <v>149</v>
      </c>
      <c r="G36" s="13">
        <v>684214151</v>
      </c>
      <c r="H36" s="13">
        <v>567050104</v>
      </c>
      <c r="I36" s="190">
        <f t="shared" si="9"/>
        <v>117164047</v>
      </c>
      <c r="J36" s="15">
        <f t="shared" si="10"/>
        <v>0.82876114615758656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</row>
    <row r="37" spans="1:30" ht="39.75" customHeight="1">
      <c r="A37" s="53"/>
      <c r="B37" s="10" t="s">
        <v>55</v>
      </c>
      <c r="C37" s="10" t="s">
        <v>169</v>
      </c>
      <c r="D37" s="10" t="s">
        <v>170</v>
      </c>
      <c r="E37" s="10" t="s">
        <v>236</v>
      </c>
      <c r="F37" s="188" t="s">
        <v>149</v>
      </c>
      <c r="G37" s="13">
        <v>1171898066</v>
      </c>
      <c r="H37" s="13">
        <v>1171397847</v>
      </c>
      <c r="I37" s="190">
        <f t="shared" si="9"/>
        <v>500219</v>
      </c>
      <c r="J37" s="15">
        <f t="shared" si="10"/>
        <v>0.9995731548549206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</row>
    <row r="38" spans="1:30" ht="34.5" customHeight="1">
      <c r="A38" s="53"/>
      <c r="B38" s="10" t="s">
        <v>48</v>
      </c>
      <c r="C38" s="10" t="s">
        <v>166</v>
      </c>
      <c r="D38" s="10" t="s">
        <v>171</v>
      </c>
      <c r="E38" s="10" t="s">
        <v>236</v>
      </c>
      <c r="F38" s="188" t="s">
        <v>149</v>
      </c>
      <c r="G38" s="13">
        <v>472430559</v>
      </c>
      <c r="H38" s="13">
        <v>386750378</v>
      </c>
      <c r="I38" s="190">
        <f t="shared" si="9"/>
        <v>85680181</v>
      </c>
      <c r="J38" s="15">
        <f t="shared" si="10"/>
        <v>0.81863962995670647</v>
      </c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</row>
    <row r="39" spans="1:30" ht="45.75" customHeight="1">
      <c r="A39" s="53"/>
      <c r="B39" s="10" t="s">
        <v>61</v>
      </c>
      <c r="C39" s="10" t="s">
        <v>169</v>
      </c>
      <c r="D39" s="10" t="s">
        <v>172</v>
      </c>
      <c r="E39" s="10" t="s">
        <v>236</v>
      </c>
      <c r="F39" s="188" t="s">
        <v>149</v>
      </c>
      <c r="G39" s="13">
        <v>645153986</v>
      </c>
      <c r="H39" s="13">
        <v>632228366</v>
      </c>
      <c r="I39" s="190">
        <f t="shared" si="9"/>
        <v>12925620</v>
      </c>
      <c r="J39" s="15">
        <f t="shared" si="10"/>
        <v>0.97996506217044432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</row>
    <row r="40" spans="1:30" ht="54.75" customHeight="1">
      <c r="A40" s="53"/>
      <c r="B40" s="10" t="s">
        <v>173</v>
      </c>
      <c r="C40" s="10" t="s">
        <v>174</v>
      </c>
      <c r="D40" s="10" t="s">
        <v>175</v>
      </c>
      <c r="E40" s="10" t="s">
        <v>236</v>
      </c>
      <c r="F40" s="188" t="s">
        <v>149</v>
      </c>
      <c r="G40" s="13">
        <v>450000000</v>
      </c>
      <c r="H40" s="13">
        <v>0</v>
      </c>
      <c r="I40" s="190">
        <f t="shared" si="9"/>
        <v>450000000</v>
      </c>
      <c r="J40" s="15">
        <f t="shared" si="10"/>
        <v>0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</row>
    <row r="41" spans="1:30" ht="45.75" customHeight="1">
      <c r="A41" s="53"/>
      <c r="B41" s="10" t="s">
        <v>177</v>
      </c>
      <c r="C41" s="10" t="s">
        <v>163</v>
      </c>
      <c r="D41" s="10" t="s">
        <v>178</v>
      </c>
      <c r="E41" s="10" t="s">
        <v>236</v>
      </c>
      <c r="F41" s="188" t="s">
        <v>149</v>
      </c>
      <c r="G41" s="13">
        <v>530127165</v>
      </c>
      <c r="H41" s="13">
        <v>272102467</v>
      </c>
      <c r="I41" s="190">
        <f t="shared" si="9"/>
        <v>258024698</v>
      </c>
      <c r="J41" s="15">
        <f t="shared" si="10"/>
        <v>0.51327772837296504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</row>
    <row r="42" spans="1:30" ht="20.25" customHeight="1">
      <c r="A42" s="53"/>
      <c r="B42" s="269" t="s">
        <v>254</v>
      </c>
      <c r="C42" s="219"/>
      <c r="D42" s="219"/>
      <c r="E42" s="219"/>
      <c r="F42" s="220"/>
      <c r="G42" s="192">
        <f t="shared" ref="G42:I42" si="11">SUM(G31:G41)</f>
        <v>5957460172</v>
      </c>
      <c r="H42" s="192">
        <f t="shared" si="11"/>
        <v>3854656961</v>
      </c>
      <c r="I42" s="192">
        <f t="shared" si="11"/>
        <v>2102803211</v>
      </c>
      <c r="J42" s="38">
        <f t="shared" si="10"/>
        <v>0.64703025277732396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</row>
    <row r="43" spans="1:30" ht="20.2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</row>
    <row r="44" spans="1:30" ht="20.25" customHeight="1">
      <c r="A44" s="53"/>
      <c r="B44" s="270" t="s">
        <v>238</v>
      </c>
      <c r="C44" s="249"/>
      <c r="D44" s="249"/>
      <c r="E44" s="249"/>
      <c r="F44" s="249"/>
      <c r="G44" s="249"/>
      <c r="H44" s="249"/>
      <c r="I44" s="249"/>
      <c r="J44" s="271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</row>
    <row r="45" spans="1:30" ht="36.75" customHeight="1">
      <c r="A45" s="54"/>
      <c r="B45" s="10" t="s">
        <v>48</v>
      </c>
      <c r="C45" s="10" t="s">
        <v>166</v>
      </c>
      <c r="D45" s="10" t="s">
        <v>171</v>
      </c>
      <c r="E45" s="10" t="s">
        <v>236</v>
      </c>
      <c r="F45" s="193" t="s">
        <v>239</v>
      </c>
      <c r="G45" s="13">
        <v>347380077</v>
      </c>
      <c r="H45" s="189">
        <v>347380077</v>
      </c>
      <c r="I45" s="194">
        <f t="shared" ref="I45:I47" si="12">+G45-H45</f>
        <v>0</v>
      </c>
      <c r="J45" s="15">
        <f t="shared" ref="J45:J48" si="13">+H45/G45</f>
        <v>1</v>
      </c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</row>
    <row r="46" spans="1:30" ht="32.25" customHeight="1">
      <c r="A46" s="54"/>
      <c r="B46" s="10" t="s">
        <v>240</v>
      </c>
      <c r="C46" s="10" t="s">
        <v>13</v>
      </c>
      <c r="D46" s="10" t="s">
        <v>241</v>
      </c>
      <c r="E46" s="10" t="s">
        <v>236</v>
      </c>
      <c r="F46" s="193" t="s">
        <v>239</v>
      </c>
      <c r="G46" s="13">
        <v>200000000</v>
      </c>
      <c r="H46" s="189">
        <v>70819337</v>
      </c>
      <c r="I46" s="194">
        <f t="shared" si="12"/>
        <v>129180663</v>
      </c>
      <c r="J46" s="15">
        <f t="shared" si="13"/>
        <v>0.35409668500000002</v>
      </c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</row>
    <row r="47" spans="1:30" ht="42" customHeight="1">
      <c r="A47" s="54"/>
      <c r="B47" s="10" t="s">
        <v>242</v>
      </c>
      <c r="C47" s="10" t="s">
        <v>20</v>
      </c>
      <c r="D47" s="10" t="s">
        <v>243</v>
      </c>
      <c r="E47" s="10" t="s">
        <v>236</v>
      </c>
      <c r="F47" s="193" t="s">
        <v>239</v>
      </c>
      <c r="G47" s="13">
        <v>258452863</v>
      </c>
      <c r="H47" s="189">
        <v>0</v>
      </c>
      <c r="I47" s="194">
        <f t="shared" si="12"/>
        <v>258452863</v>
      </c>
      <c r="J47" s="15">
        <f t="shared" si="13"/>
        <v>0</v>
      </c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</row>
    <row r="48" spans="1:30" ht="27" customHeight="1">
      <c r="A48" s="54"/>
      <c r="B48" s="269" t="s">
        <v>244</v>
      </c>
      <c r="C48" s="219"/>
      <c r="D48" s="219"/>
      <c r="E48" s="219"/>
      <c r="F48" s="220"/>
      <c r="G48" s="192">
        <f t="shared" ref="G48:I48" si="14">SUM(G45:G47)</f>
        <v>805832940</v>
      </c>
      <c r="H48" s="192">
        <f t="shared" si="14"/>
        <v>418199414</v>
      </c>
      <c r="I48" s="192">
        <f t="shared" si="14"/>
        <v>387633526</v>
      </c>
      <c r="J48" s="38">
        <f t="shared" si="13"/>
        <v>0.51896539995001945</v>
      </c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</row>
    <row r="49" spans="1:30" ht="18" customHeight="1">
      <c r="A49" s="53"/>
      <c r="B49" s="195"/>
      <c r="C49" s="195"/>
      <c r="D49" s="195"/>
      <c r="E49" s="195"/>
      <c r="F49" s="195"/>
      <c r="G49" s="196"/>
      <c r="H49" s="196"/>
      <c r="I49" s="196"/>
      <c r="J49" s="197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</row>
    <row r="50" spans="1:30" ht="20.25" customHeight="1">
      <c r="A50" s="54"/>
      <c r="B50" s="270" t="s">
        <v>245</v>
      </c>
      <c r="C50" s="249"/>
      <c r="D50" s="249"/>
      <c r="E50" s="249"/>
      <c r="F50" s="249"/>
      <c r="G50" s="249"/>
      <c r="H50" s="249"/>
      <c r="I50" s="249"/>
      <c r="J50" s="271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</row>
    <row r="51" spans="1:30" ht="48" customHeight="1">
      <c r="A51" s="54"/>
      <c r="B51" s="207" t="s">
        <v>246</v>
      </c>
      <c r="C51" s="207" t="s">
        <v>166</v>
      </c>
      <c r="D51" s="207" t="s">
        <v>247</v>
      </c>
      <c r="E51" s="207" t="s">
        <v>236</v>
      </c>
      <c r="F51" s="19" t="s">
        <v>16</v>
      </c>
      <c r="G51" s="13">
        <v>925373058</v>
      </c>
      <c r="H51" s="189">
        <v>564873058</v>
      </c>
      <c r="I51" s="190">
        <f t="shared" ref="I51:I52" si="15">+G51-H51</f>
        <v>360500000</v>
      </c>
      <c r="J51" s="15">
        <f t="shared" ref="J51:J53" si="16">+H51/G51</f>
        <v>0.61042738722138157</v>
      </c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</row>
    <row r="52" spans="1:30" ht="38.25" customHeight="1">
      <c r="A52" s="54"/>
      <c r="B52" s="207" t="s">
        <v>255</v>
      </c>
      <c r="C52" s="207" t="s">
        <v>166</v>
      </c>
      <c r="D52" s="207" t="s">
        <v>256</v>
      </c>
      <c r="E52" s="207" t="s">
        <v>236</v>
      </c>
      <c r="F52" s="19" t="s">
        <v>16</v>
      </c>
      <c r="G52" s="13">
        <v>680000000</v>
      </c>
      <c r="H52" s="208">
        <v>0</v>
      </c>
      <c r="I52" s="190">
        <f t="shared" si="15"/>
        <v>680000000</v>
      </c>
      <c r="J52" s="15">
        <f t="shared" si="16"/>
        <v>0</v>
      </c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</row>
    <row r="53" spans="1:30" ht="27" customHeight="1">
      <c r="A53" s="54"/>
      <c r="B53" s="269" t="s">
        <v>248</v>
      </c>
      <c r="C53" s="219"/>
      <c r="D53" s="219"/>
      <c r="E53" s="219"/>
      <c r="F53" s="220"/>
      <c r="G53" s="192">
        <f>SUM(G51:G52)</f>
        <v>1605373058</v>
      </c>
      <c r="H53" s="192">
        <f>+H51</f>
        <v>564873058</v>
      </c>
      <c r="I53" s="192">
        <f>SUM(I51)</f>
        <v>360500000</v>
      </c>
      <c r="J53" s="38">
        <f t="shared" si="16"/>
        <v>0.35186404504864938</v>
      </c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</row>
    <row r="54" spans="1:30" ht="20.25" customHeight="1">
      <c r="A54" s="54"/>
      <c r="B54" s="44"/>
      <c r="C54" s="44"/>
      <c r="D54" s="45"/>
      <c r="E54" s="45"/>
      <c r="F54" s="45"/>
      <c r="G54" s="46"/>
      <c r="H54" s="47"/>
      <c r="I54" s="17"/>
      <c r="J54" s="17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</row>
    <row r="55" spans="1:30" ht="43.5" customHeight="1">
      <c r="A55" s="54"/>
      <c r="B55" s="10" t="s">
        <v>242</v>
      </c>
      <c r="C55" s="10" t="s">
        <v>20</v>
      </c>
      <c r="D55" s="10" t="s">
        <v>243</v>
      </c>
      <c r="E55" s="207" t="s">
        <v>236</v>
      </c>
      <c r="F55" s="19" t="s">
        <v>89</v>
      </c>
      <c r="G55" s="13">
        <v>722040057</v>
      </c>
      <c r="H55" s="189">
        <v>0</v>
      </c>
      <c r="I55" s="190">
        <f>H55+G55</f>
        <v>722040057</v>
      </c>
      <c r="J55" s="15">
        <f t="shared" ref="J55:J56" si="17">+H55/G55</f>
        <v>0</v>
      </c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</row>
    <row r="56" spans="1:30" ht="21.75" customHeight="1">
      <c r="A56" s="54"/>
      <c r="B56" s="269" t="s">
        <v>249</v>
      </c>
      <c r="C56" s="219"/>
      <c r="D56" s="219"/>
      <c r="E56" s="219"/>
      <c r="F56" s="220"/>
      <c r="G56" s="192">
        <f>SUM(G55)</f>
        <v>722040057</v>
      </c>
      <c r="H56" s="192">
        <f>SUM(H51:H54)</f>
        <v>1129746116</v>
      </c>
      <c r="I56" s="192">
        <f>SUM(I55)</f>
        <v>722040057</v>
      </c>
      <c r="J56" s="38">
        <f t="shared" si="17"/>
        <v>1.5646585048120121</v>
      </c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</row>
    <row r="57" spans="1:30" ht="23.25" customHeight="1">
      <c r="A57" s="54"/>
      <c r="B57" s="270" t="s">
        <v>250</v>
      </c>
      <c r="C57" s="249"/>
      <c r="D57" s="249"/>
      <c r="E57" s="249"/>
      <c r="F57" s="249"/>
      <c r="G57" s="249"/>
      <c r="H57" s="249"/>
      <c r="I57" s="249"/>
      <c r="J57" s="271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</row>
    <row r="58" spans="1:30" ht="28.5" customHeight="1">
      <c r="A58" s="54"/>
      <c r="B58" s="273" t="s">
        <v>251</v>
      </c>
      <c r="C58" s="219"/>
      <c r="D58" s="219"/>
      <c r="E58" s="219"/>
      <c r="F58" s="220"/>
      <c r="G58" s="198">
        <f t="shared" ref="G58:I58" si="18">+G56+G53+G48+G42+G28</f>
        <v>27362130610</v>
      </c>
      <c r="H58" s="198">
        <f>+H56+H53+H48+H42+H28</f>
        <v>20298523481</v>
      </c>
      <c r="I58" s="198">
        <f>+I56+I53+I48+I42+I28</f>
        <v>7513353245</v>
      </c>
      <c r="J58" s="38">
        <f>+H58/G58</f>
        <v>0.74184732798481445</v>
      </c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1:30" ht="18.75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</row>
    <row r="60" spans="1:30" ht="29.25" customHeight="1">
      <c r="A60" s="54"/>
      <c r="B60" s="54" t="s">
        <v>257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</row>
    <row r="61" spans="1:30" ht="41.2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</row>
    <row r="62" spans="1:30" ht="41.25" customHeight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</row>
    <row r="63" spans="1:30" ht="33.7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</row>
    <row r="64" spans="1:30" ht="15" customHeigh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</row>
    <row r="65" spans="1:30" ht="11.2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</row>
    <row r="66" spans="1:30" ht="33.75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</row>
    <row r="67" spans="1:30" ht="11.25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</row>
    <row r="68" spans="1:30" ht="11.2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</row>
    <row r="69" spans="1:30" ht="11.2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</row>
    <row r="70" spans="1:30" ht="48.7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</row>
    <row r="71" spans="1:30" ht="33.7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</row>
    <row r="72" spans="1:30" ht="15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</row>
    <row r="73" spans="1:30" ht="1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</row>
    <row r="74" spans="1:30" ht="15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</row>
    <row r="75" spans="1:30" ht="11.2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</row>
    <row r="76" spans="1:30" ht="11.2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</row>
    <row r="77" spans="1:30" ht="33.75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</row>
    <row r="78" spans="1:30" ht="11.2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</row>
    <row r="79" spans="1:30" ht="67.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</row>
    <row r="80" spans="1:30" ht="44.2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</row>
    <row r="81" spans="1:30" ht="48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</row>
    <row r="82" spans="1:30" ht="61.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</row>
    <row r="83" spans="1:30" ht="76.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</row>
    <row r="84" spans="1:30" ht="66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</row>
    <row r="85" spans="1:30" ht="66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</row>
    <row r="86" spans="1:30" ht="73.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</row>
    <row r="87" spans="1:30" ht="4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</row>
    <row r="88" spans="1:30" ht="53.2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</row>
    <row r="89" spans="1:30" ht="56.2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</row>
    <row r="90" spans="1:30" ht="46.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</row>
    <row r="91" spans="1:30" ht="33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</row>
    <row r="92" spans="1:30" ht="49.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</row>
    <row r="93" spans="1:30" ht="43.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</row>
    <row r="94" spans="1:30" ht="65.2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</row>
    <row r="95" spans="1:30" ht="21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</row>
    <row r="96" spans="1:30" ht="11.25" hidden="1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</row>
    <row r="97" spans="1:30" ht="11.25" hidden="1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</row>
    <row r="98" spans="1:30" ht="11.25" hidden="1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</row>
    <row r="99" spans="1:30" ht="11.25" hidden="1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</row>
    <row r="100" spans="1:30" ht="11.25" hidden="1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</row>
    <row r="101" spans="1:30" ht="11.25" hidden="1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</row>
    <row r="102" spans="1:30" ht="11.2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</row>
    <row r="103" spans="1:30" ht="11.2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</row>
    <row r="104" spans="1:30" ht="11.2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0" ht="11.2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0" ht="11.2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0" ht="11.2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0" ht="11.2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0" ht="11.2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0" ht="11.2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0" ht="11.2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0" ht="11.2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ht="11.2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ht="11.2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ht="11.2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ht="11.2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ht="11.2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ht="11.2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ht="11.2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ht="11.2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ht="11.2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ht="11.2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ht="11.2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ht="11.2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ht="11.2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ht="11.2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ht="11.2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ht="11.2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ht="11.2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ht="11.2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ht="11.2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ht="11.2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ht="11.2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ht="11.2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ht="11.2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ht="11.2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ht="11.2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ht="11.2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ht="11.2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ht="11.2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ht="11.2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ht="11.2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ht="11.2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ht="11.2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ht="11.2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ht="11.2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ht="11.2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ht="11.2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ht="11.2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ht="11.2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ht="11.2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ht="11.2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ht="11.2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ht="11.2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ht="11.2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ht="11.2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ht="11.2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ht="11.2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ht="11.2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ht="11.2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ht="11.2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ht="11.2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ht="11.2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ht="11.2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ht="11.2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ht="11.2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ht="11.2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ht="11.2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ht="11.2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ht="11.2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ht="11.2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ht="11.2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ht="11.2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ht="11.2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ht="11.2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ht="11.2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ht="11.2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ht="11.2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ht="11.2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ht="11.2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ht="11.2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ht="11.2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ht="11.2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ht="11.2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ht="11.2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ht="11.2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ht="11.2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ht="11.2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ht="11.2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ht="11.2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ht="11.2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ht="11.2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ht="11.2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ht="11.2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ht="11.2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ht="11.2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ht="11.2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ht="11.2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ht="11.2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ht="11.2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ht="11.2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ht="11.2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ht="11.2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ht="11.2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ht="11.2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ht="11.2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ht="11.2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ht="11.2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ht="11.2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ht="11.2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ht="11.2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ht="11.2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ht="11.2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</row>
    <row r="214" spans="1:30" ht="11.2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</row>
    <row r="215" spans="1:30" ht="11.2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</row>
    <row r="216" spans="1:30" ht="11.2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</row>
    <row r="217" spans="1:30" ht="11.2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</row>
    <row r="218" spans="1:30" ht="11.2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</row>
    <row r="219" spans="1:30" ht="11.2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</row>
    <row r="220" spans="1:30" ht="11.2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</row>
    <row r="221" spans="1:30" ht="11.2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</row>
    <row r="222" spans="1:30" ht="11.2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</row>
    <row r="223" spans="1:30" ht="11.2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</row>
    <row r="224" spans="1:30" ht="11.2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</row>
    <row r="225" spans="1:30" ht="11.2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</row>
    <row r="226" spans="1:30" ht="11.2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</row>
    <row r="227" spans="1:30" ht="11.2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</row>
    <row r="228" spans="1:30" ht="11.2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</row>
    <row r="229" spans="1:30" ht="11.2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</row>
    <row r="230" spans="1:30" ht="11.2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</row>
    <row r="231" spans="1:30" ht="11.2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</row>
    <row r="232" spans="1:30" ht="11.2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</row>
    <row r="233" spans="1:30" ht="11.2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</row>
    <row r="234" spans="1:30" ht="11.2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</row>
    <row r="235" spans="1:30" ht="11.2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</row>
    <row r="236" spans="1:30" ht="11.2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</row>
    <row r="237" spans="1:30" ht="11.2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</row>
    <row r="238" spans="1:30" ht="11.2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</row>
    <row r="239" spans="1:30" ht="11.2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</row>
    <row r="240" spans="1:30" ht="11.2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</row>
    <row r="241" spans="1:30" ht="11.2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</row>
    <row r="242" spans="1:30" ht="11.2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</row>
    <row r="243" spans="1:30" ht="11.2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</row>
    <row r="244" spans="1:30" ht="11.2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</row>
    <row r="245" spans="1:30" ht="11.2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</row>
    <row r="246" spans="1:30" ht="11.2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</row>
    <row r="247" spans="1:30" ht="11.2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</row>
    <row r="248" spans="1:30" ht="11.2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</row>
    <row r="249" spans="1:30" ht="11.2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</row>
    <row r="250" spans="1:30" ht="11.2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</row>
    <row r="251" spans="1:30" ht="11.2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</row>
    <row r="252" spans="1:30" ht="11.2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</row>
    <row r="253" spans="1:30" ht="11.2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</row>
    <row r="254" spans="1:30" ht="11.2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</row>
    <row r="255" spans="1:30" ht="11.2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</row>
    <row r="256" spans="1:30" ht="11.2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</row>
    <row r="257" spans="1:30" ht="11.2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</row>
    <row r="258" spans="1:30" ht="11.2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</row>
    <row r="259" spans="1:30" ht="11.2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</row>
    <row r="260" spans="1:30" ht="11.2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</row>
    <row r="261" spans="1:30" ht="15.75" customHeight="1"/>
    <row r="262" spans="1:30" ht="15.75" customHeight="1"/>
    <row r="263" spans="1:30" ht="15.75" customHeight="1"/>
    <row r="264" spans="1:30" ht="15.75" customHeight="1"/>
    <row r="265" spans="1:30" ht="15.75" customHeight="1"/>
    <row r="266" spans="1:30" ht="15.75" customHeight="1"/>
    <row r="267" spans="1:30" ht="15.75" customHeight="1"/>
    <row r="268" spans="1:30" ht="15.75" customHeight="1"/>
    <row r="269" spans="1:30" ht="15.75" customHeight="1"/>
    <row r="270" spans="1:30" ht="15.75" customHeight="1"/>
    <row r="271" spans="1:30" ht="15.75" customHeight="1"/>
    <row r="272" spans="1:3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B56:F56"/>
    <mergeCell ref="B57:J57"/>
    <mergeCell ref="B58:F58"/>
    <mergeCell ref="D2:J2"/>
    <mergeCell ref="D3:J3"/>
    <mergeCell ref="D4:J4"/>
    <mergeCell ref="B24:F24"/>
    <mergeCell ref="B27:F27"/>
    <mergeCell ref="B28:F28"/>
    <mergeCell ref="B30:J30"/>
    <mergeCell ref="B42:F42"/>
    <mergeCell ref="B44:J44"/>
    <mergeCell ref="B48:F48"/>
    <mergeCell ref="B50:J50"/>
    <mergeCell ref="B53:F53"/>
  </mergeCells>
  <printOptions horizontalCentered="1"/>
  <pageMargins left="0.19685039370078741" right="0.19685039370078741" top="0.47244094488188981" bottom="7.874015748031496E-2" header="0" footer="0"/>
  <pageSetup orientation="landscape"/>
  <headerFooter>
    <oddHeader>&amp;C&amp;A</oddHeader>
    <oddFooter>&amp;CPágina &amp;P</oddFooter>
  </headerFooter>
  <rowBreaks count="1" manualBreakCount="1">
    <brk id="94" man="1"/>
  </rowBreaks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E1000"/>
  <sheetViews>
    <sheetView workbookViewId="0"/>
  </sheetViews>
  <sheetFormatPr baseColWidth="10" defaultColWidth="14.42578125" defaultRowHeight="15" customHeight="1"/>
  <cols>
    <col min="1" max="3" width="10.7109375" customWidth="1"/>
    <col min="4" max="4" width="15.85546875" customWidth="1"/>
    <col min="5" max="5" width="17.5703125" customWidth="1"/>
    <col min="6" max="26" width="10.7109375" customWidth="1"/>
  </cols>
  <sheetData>
    <row r="11" spans="4:4">
      <c r="D11" s="209"/>
    </row>
    <row r="12" spans="4:4">
      <c r="D12" s="209"/>
    </row>
    <row r="13" spans="4:4">
      <c r="D13" s="209"/>
    </row>
    <row r="21" spans="5:5" ht="15.75" customHeight="1"/>
    <row r="22" spans="5:5" ht="15.75" customHeight="1"/>
    <row r="23" spans="5:5" ht="15.75" customHeight="1">
      <c r="E23" s="209"/>
    </row>
    <row r="24" spans="5:5" ht="15.75" customHeight="1">
      <c r="E24" s="209"/>
    </row>
    <row r="25" spans="5:5" ht="15.75" customHeight="1">
      <c r="E25" s="209"/>
    </row>
    <row r="26" spans="5:5" ht="15.75" customHeight="1"/>
    <row r="27" spans="5:5" ht="15.75" customHeight="1"/>
    <row r="28" spans="5:5" ht="15.75" customHeight="1"/>
    <row r="29" spans="5:5" ht="15.75" customHeight="1"/>
    <row r="30" spans="5:5" ht="15.75" customHeight="1"/>
    <row r="31" spans="5:5" ht="15.75" customHeight="1"/>
    <row r="32" spans="5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 Trimestre 2022</vt:lpstr>
      <vt:lpstr>2 Trimestre 2022 </vt:lpstr>
      <vt:lpstr>SEPTIEMBRE </vt:lpstr>
      <vt:lpstr>3 Trimestre 2022 </vt:lpstr>
      <vt:lpstr>4 Trimestre 2022 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Enerieth Benjumea Urrea</dc:creator>
  <cp:lastModifiedBy>Adriana Moreno</cp:lastModifiedBy>
  <dcterms:created xsi:type="dcterms:W3CDTF">2022-04-28T15:44:59Z</dcterms:created>
  <dcterms:modified xsi:type="dcterms:W3CDTF">2024-07-24T19:47:44Z</dcterms:modified>
</cp:coreProperties>
</file>